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<sst xmlns="http://schemas.openxmlformats.org/spreadsheetml/2006/main" count="488" uniqueCount="136">
  <si>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</si>
  <si>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</si>
  <si>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</si>
  <si>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</si>
  <si>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</si>
  <si>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</si>
  <si>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</si>
  <si>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</si>
  <si>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</si>
  <si>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</si>
  <si>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</si>
  <si>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</si>
  <si>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</si>
  <si>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</si>
  <si>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</si>
  <si>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</si>
  <si>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</si>
  <si>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</si>
  <si>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</si>
  <si>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</si>
  <si>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</si>
  <si>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</si>
  <si>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</si>
  <si>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</si>
  <si>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</si>
  <si>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</si>
  <si>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</si>
  <si>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</si>
  <si>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</si>
  <si>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</si>
  <si>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</si>
  <si>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</si>
  <si>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</si>
  <si>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</si>
  <si>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</si>
  <si>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</si>
  <si>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</si>
  <si>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</si>
  <si>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</si>
  <si>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</si>
  <si>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</si>
  <si>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</si>
  <si>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</si>
  <si>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</si>
  <si>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</si>
  <si>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</si>
  <si>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</si>
  <si>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</si>
  <si>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</si>
  <si>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</si>
  <si>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</si>
  <si>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</si>
  <si>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</si>
  <si>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</si>
  <si>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</si>
  <si>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</si>
  <si>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</si>
  <si>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</si>
  <si>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</si>
  <si>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</si>
  <si>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</si>
  <si>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</si>
  <si>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</si>
  <si>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</si>
  <si>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</si>
  <si>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BI01010001010000000000000515BI0100001130</t>
  </si>
  <si>
    <t>BI01010001010000000000000515BI0100001131</t>
  </si>
  <si>
    <t>BI01010001010000000000000515BI0100001133</t>
  </si>
  <si>
    <t>BI01010001010000000000000515BI0100001134</t>
  </si>
  <si>
    <t>BI01010001010000000000000515BI0100001135</t>
  </si>
  <si>
    <t>BI01010001010000000000000515BI0100001136</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</si>
  <si>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</si>
  <si>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</si>
  <si>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</si>
  <si>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</si>
  <si>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</si>
  <si>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</si>
  <si>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</si>
  <si>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</si>
  <si>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</si>
  <si>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</si>
  <si>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</si>
  <si>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</si>
  <si>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</si>
  <si>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</si>
  <si>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</si>
  <si>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</si>
  <si>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BI01010001010000000000000515BI0100001150</t>
  </si>
  <si>
    <t>BI01010001010000000000000515BI0100001151</t>
  </si>
  <si>
    <t>Tender Inviting Authority: Superintending Engineer, Institute Works Department, IIT(BHU), Varanasi</t>
  </si>
  <si>
    <t>Name of Work: Estimate for electrical work various department,  main panel/board outside the  glass lab in department of Chemical Engineering &amp; Technology , Newly Joint faculty at room no.CR207 Ceremic Engineerring , Ceiling lighting in Dr. Sanjay Katheria Camber Department of Chemical , Electrical wiring and MCB installation for furnces in the Chemistry Deptt. various electrica work of Main Workshop, wiring of Hydrabad Colony G-17 , Electrical  Installaton and illumination work in Dr, Brijesh Kumar &amp; Gauri Manohar Biomedical engineering IIT (BHU)</t>
  </si>
  <si>
    <t>2X4sq. mm + 1X 4 sq. mm earth wire</t>
  </si>
  <si>
    <t>2X6sq. mm + 1X6 sq. mm earth wire</t>
  </si>
  <si>
    <t>4X6sq. mm + 2X6 sq. mm earth wire</t>
  </si>
  <si>
    <t>4 X10sq. mm + 2 X 6 sq. mm earth wire</t>
  </si>
  <si>
    <t>4X16sq.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</si>
  <si>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</si>
  <si>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</si>
  <si>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</si>
  <si>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</si>
  <si>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DP MCB 32Amp</t>
  </si>
  <si>
    <t>FP MCB 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</si>
  <si>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</si>
  <si>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t>Supplying and fixing of 230VAC 1Ph.  Two module steeped type fan electronic regulator</t>
  </si>
  <si>
    <t xml:space="preserve">63Amp. </t>
  </si>
  <si>
    <t>100Amp.</t>
  </si>
  <si>
    <t xml:space="preserve">160 Amp. </t>
  </si>
  <si>
    <t xml:space="preserve">Supplying .insalling on wall testing &amp; commissioning of following  aMP.capacity rising mains made Bus Bar of 1.6 thick IP 42 sheet steel encloser duly paited with powder coating bus havibg current rating 200amp 415Volt 3 phase, 4 wire 50hz AC Supply extension joint fire proff jointed and earthing expansion joint, thrust.pads including with2 runs of G.I Strip </t>
  </si>
  <si>
    <r>
      <t xml:space="preserve">Supply &amp; Installation of 2X2 pure LED  false ceiling Surface Light  </t>
    </r>
    <r>
      <rPr>
        <b/>
        <sz val="10"/>
        <rFont val="Times New Roman"/>
        <family val="1"/>
      </rPr>
      <t>Make-Phillipse/Wipro/CG/Polycab</t>
    </r>
  </si>
  <si>
    <r>
      <t>Supplying and fixing of 230VAC 1Ph. 1400mm dia Ceiling Fan (High Speed)  .  (</t>
    </r>
    <r>
      <rPr>
        <b/>
        <sz val="10"/>
        <rFont val="Times New Roman"/>
        <family val="1"/>
      </rPr>
      <t>Make: Usha / Crompton / Bajaj )</t>
    </r>
  </si>
  <si>
    <t xml:space="preserve">Supplying,Cutting of huck , painting and fixing of  MS Down down conduit for  installation of ceiling fan upto 5 to 8 feet </t>
  </si>
  <si>
    <r>
      <t xml:space="preserve">Supplying and fixing of 230VAC 1Ph. 450 mm exhaust Fan  with sweep feature. </t>
    </r>
    <r>
      <rPr>
        <b/>
        <sz val="10"/>
        <rFont val="Times New Roman"/>
        <family val="1"/>
      </rPr>
      <t>( Make: Usha / ORIENT / CG)</t>
    </r>
  </si>
  <si>
    <t>Supplying &amp; fixing suitable size Mica/PVC box wih pino type  6 amp. switch in existing board/replaced Make- Anchor/Havelles/L&amp;T</t>
  </si>
  <si>
    <r>
      <t xml:space="preserve">Supplying and fixing of 230VAC 1Ph.400 mm ,900 rpm Wall Fan </t>
    </r>
    <r>
      <rPr>
        <b/>
        <sz val="10"/>
        <rFont val="Times New Roman"/>
        <family val="1"/>
      </rPr>
      <t xml:space="preserve">Make-ORIENT/CG/USHA/Bajaj  </t>
    </r>
  </si>
  <si>
    <r>
      <t xml:space="preserve">Supplying and fixing of 230VAC 1Ph. 300 mm exhaust Fan  with sweep feature. </t>
    </r>
    <r>
      <rPr>
        <b/>
        <sz val="10"/>
        <rFont val="Times New Roman"/>
        <family val="1"/>
      </rPr>
      <t>( Make: Usha / ORIENT / CG)</t>
    </r>
  </si>
  <si>
    <t xml:space="preserve">Dismantling of old/wiring/board/strut embedded in exixting work place </t>
  </si>
  <si>
    <t>Point</t>
  </si>
  <si>
    <t>Mtrs</t>
  </si>
  <si>
    <t>Nos.</t>
  </si>
  <si>
    <t>Job</t>
  </si>
  <si>
    <t>Wiring for group controlled (looped) light point/fan point/exhaust fan point/ call bell point ( without independent switch etc.) with 1.5 sq. mm FRLS PVC insulated copper conductor single core cable in surface/ recessed steel conduit, and earthing the point with 1.5 sq. mm FRLS PVC insulated copper conductor single core cable etc. as required.
Group C</t>
  </si>
  <si>
    <t>Wiring for circuit/ submain wiring alongwith earth wire with the
following sizes of FRLS PVC insulated copper conductor, singlecore cable in surface/ recessed medium class PVC conduit as required. Make-L&amp;T/Finolex/Polycab
2X2.5sq. mm + 1X 1.5 sq. mm earth wire</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</si>
  <si>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</si>
  <si>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Supplying , installation testing and commissioning . TPN tap off box made of 1.6mm thick sheet steel encloser duly painted with powder coating on existing rising main complete wit TPN disconnector FSU and HRC fuse , connection , eartihing etc. as require 
32Amp.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</si>
  <si>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</si>
  <si>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making end termination with brass compression gland and aluminium lugs for following size of PVC insulated and PVC sheathed / XLPE aluminium conductor cable of 1.1 kV grade as required.
3½ X 70 sq. mm (38 mm)</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</si>
  <si>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4 way (4 + 24), Double door </t>
  </si>
  <si>
    <t>Contract No: IIT(BHU)/IWD/</t>
  </si>
  <si>
    <t xml:space="preserve">Supplying and fixing suitable size GI box with modular plateand cover in front on surface or in recess, including providingand fixing 6 pin 5/6 A &amp; 15/16 A modular socket outlet and15/16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</si>
  <si>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</si>
  <si>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</si>
  <si>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 &amp; Installation of 2X2 pure LED  false ceiling Surface Light  Make-Phillipse/Wipro/CG/Polycab</t>
  </si>
  <si>
    <t>Supplying and fixing of 230VAC 1Ph. 1400mm dia Ceiling Fan (High Speed)  .  (Make: Usha / Crompton / Bajaj )</t>
  </si>
  <si>
    <t>Supplying and fixing of 230VAC 1Ph. 450 mm exhaust Fan  with sweep feature. ( Make: Usha / ORIENT / CG)</t>
  </si>
  <si>
    <t xml:space="preserve">Supplying and fixing of 230VAC 1Ph.400 mm ,900 rpm Wall Fan Make-ORIENT/CG/USHA/Bajaj  </t>
  </si>
  <si>
    <t>Supplying and fixing of 230VAC 1Ph. 300 mm exhaust Fan  with sweep feature. ( Make: Usha / ORIENT / CG)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</si>
</sst>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1" fillId="0" borderId="21" xfId="0" applyFont="1" applyFill="1" applyBorder="1" applyAlignment="1">
      <alignment horizontal="justify" vertical="top" wrapText="1"/>
    </xf>
    <xf numFmtId="2" fontId="1" fillId="0" borderId="21" xfId="0" applyNumberFormat="1" applyFont="1" applyFill="1" applyBorder="1" applyAlignment="1">
      <alignment horizontal="center" vertical="center" wrapText="1"/>
    </xf>
    <xf numFmtId="0" fontId="25" fillId="0" borderId="21" xfId="0" applyFont="1" applyFill="1" applyBorder="1" applyAlignment="1">
      <alignment horizontal="left" vertical="top" wrapText="1"/>
    </xf>
    <xf numFmtId="0" fontId="25" fillId="0" borderId="21" xfId="56" applyFont="1" applyFill="1" applyBorder="1" applyAlignment="1">
      <alignment horizontal="center" vertical="center" wrapText="1"/>
      <protection/>
    </xf>
    <xf numFmtId="0" fontId="25" fillId="0" borderId="21" xfId="56" applyFont="1" applyFill="1" applyBorder="1" applyAlignment="1">
      <alignment horizontal="left" vertical="top" wrapText="1"/>
      <protection/>
    </xf>
    <xf numFmtId="0" fontId="63" fillId="0" borderId="21" xfId="0" applyFont="1" applyFill="1" applyBorder="1" applyAlignment="1">
      <alignment horizontal="left" vertical="top" wrapText="1"/>
    </xf>
    <xf numFmtId="0" fontId="25" fillId="0" borderId="21" xfId="0" applyFont="1" applyFill="1" applyBorder="1" applyAlignment="1">
      <alignment horizontal="left" vertical="center" wrapText="1"/>
    </xf>
    <xf numFmtId="0" fontId="64" fillId="0" borderId="21" xfId="0" applyFont="1" applyFill="1" applyBorder="1" applyAlignment="1">
      <alignment wrapText="1"/>
    </xf>
    <xf numFmtId="0" fontId="64" fillId="0" borderId="21" xfId="0" applyFont="1" applyFill="1" applyBorder="1" applyAlignment="1">
      <alignment horizontal="center" vertical="center"/>
    </xf>
    <xf numFmtId="0" fontId="0" fillId="0" borderId="21" xfId="0" applyFill="1" applyBorder="1" applyAlignment="1">
      <alignment horizontal="left" vertical="center" wrapText="1"/>
    </xf>
    <xf numFmtId="0" fontId="0" fillId="0" borderId="21" xfId="0" applyFill="1" applyBorder="1" applyAlignment="1">
      <alignment horizontal="center" vertical="center"/>
    </xf>
    <xf numFmtId="0" fontId="0" fillId="0" borderId="21" xfId="0" applyFill="1" applyBorder="1" applyAlignment="1">
      <alignment wrapText="1"/>
    </xf>
    <xf numFmtId="0" fontId="45" fillId="0" borderId="21" xfId="0" applyFont="1" applyFill="1" applyBorder="1" applyAlignment="1">
      <alignment horizontal="center" vertical="center" wrapText="1"/>
    </xf>
    <xf numFmtId="0" fontId="25" fillId="0" borderId="21" xfId="56" applyFont="1" applyFill="1" applyBorder="1" applyAlignment="1">
      <alignment horizontal="left" vertical="center" wrapText="1"/>
      <protection/>
    </xf>
    <xf numFmtId="0" fontId="25" fillId="0" borderId="21" xfId="0" applyFont="1" applyFill="1" applyBorder="1" applyAlignment="1">
      <alignment horizontal="left" wrapText="1"/>
    </xf>
    <xf numFmtId="0" fontId="25" fillId="0" borderId="21" xfId="0" applyFont="1" applyFill="1" applyBorder="1" applyAlignment="1">
      <alignment horizontal="justify" wrapText="1"/>
    </xf>
    <xf numFmtId="0" fontId="25" fillId="0" borderId="23" xfId="0" applyFont="1" applyFill="1" applyBorder="1" applyAlignment="1">
      <alignment horizontal="left" vertical="top" wrapText="1"/>
    </xf>
    <xf numFmtId="0" fontId="25" fillId="0" borderId="23"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8"/>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89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48" customHeight="1">
      <c r="A5" s="82" t="s">
        <v>90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127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74</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74</v>
      </c>
      <c r="IC13" s="38" t="s">
        <v>34</v>
      </c>
      <c r="IE13" s="39"/>
      <c r="IF13" s="39" t="s">
        <v>35</v>
      </c>
      <c r="IG13" s="39" t="s">
        <v>36</v>
      </c>
      <c r="IH13" s="39">
        <v>10</v>
      </c>
      <c r="II13" s="39" t="s">
        <v>37</v>
      </c>
    </row>
    <row r="14" spans="1:243" s="38" customFormat="1" ht="66" customHeight="1">
      <c r="A14" s="22">
        <v>1</v>
      </c>
      <c r="B14" s="87" t="s">
        <v>120</v>
      </c>
      <c r="C14" s="24" t="s">
        <v>42</v>
      </c>
      <c r="D14" s="76">
        <v>79</v>
      </c>
      <c r="E14" s="88" t="s">
        <v>116</v>
      </c>
      <c r="F14" s="76">
        <v>990</v>
      </c>
      <c r="G14" s="41"/>
      <c r="H14" s="41"/>
      <c r="I14" s="40" t="s">
        <v>39</v>
      </c>
      <c r="J14" s="42">
        <f aca="true" t="shared" si="0" ref="J14:J22">IF(I14="Less(-)",-1,1)</f>
        <v>1</v>
      </c>
      <c r="K14" s="43" t="s">
        <v>40</v>
      </c>
      <c r="L14" s="43" t="s">
        <v>4</v>
      </c>
      <c r="M14" s="72"/>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2">total_amount_ba($B$2,$D$2,D14,F14,J14,K14,M14)</f>
        <v>78210</v>
      </c>
      <c r="BB14" s="47">
        <f aca="true" t="shared" si="2" ref="BB14:BB22">BA14+SUM(N14:AZ14)</f>
        <v>78210</v>
      </c>
      <c r="BC14" s="37" t="str">
        <f aca="true" t="shared" si="3" ref="BC14:BC22">SpellNumber(L14,BB14)</f>
        <v>INR  Seventy Eight Thousand Two Hundred &amp; Ten  Only</v>
      </c>
      <c r="IA14" s="38">
        <v>1</v>
      </c>
      <c r="IB14" s="75" t="s">
        <v>120</v>
      </c>
      <c r="IC14" s="38" t="s">
        <v>42</v>
      </c>
      <c r="ID14" s="38">
        <v>79</v>
      </c>
      <c r="IE14" s="39" t="s">
        <v>116</v>
      </c>
      <c r="IF14" s="39" t="s">
        <v>43</v>
      </c>
      <c r="IG14" s="39" t="s">
        <v>44</v>
      </c>
      <c r="IH14" s="39">
        <v>213</v>
      </c>
      <c r="II14" s="39" t="s">
        <v>38</v>
      </c>
    </row>
    <row r="15" spans="1:243" s="38" customFormat="1" ht="78" customHeight="1">
      <c r="A15" s="22">
        <v>2.1</v>
      </c>
      <c r="B15" s="89" t="s">
        <v>121</v>
      </c>
      <c r="C15" s="24" t="s">
        <v>46</v>
      </c>
      <c r="D15" s="76">
        <v>480</v>
      </c>
      <c r="E15" s="90" t="s">
        <v>117</v>
      </c>
      <c r="F15" s="76">
        <v>167</v>
      </c>
      <c r="G15" s="41"/>
      <c r="H15" s="41"/>
      <c r="I15" s="40" t="s">
        <v>39</v>
      </c>
      <c r="J15" s="42">
        <f t="shared" si="0"/>
        <v>1</v>
      </c>
      <c r="K15" s="43" t="s">
        <v>40</v>
      </c>
      <c r="L15" s="43" t="s">
        <v>4</v>
      </c>
      <c r="M15" s="72"/>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80160</v>
      </c>
      <c r="BB15" s="47">
        <f t="shared" si="2"/>
        <v>80160</v>
      </c>
      <c r="BC15" s="37" t="str">
        <f t="shared" si="3"/>
        <v>INR  Eighty Thousand One Hundred &amp; Sixty  Only</v>
      </c>
      <c r="IA15" s="38">
        <v>2.1</v>
      </c>
      <c r="IB15" s="75" t="s">
        <v>121</v>
      </c>
      <c r="IC15" s="38" t="s">
        <v>46</v>
      </c>
      <c r="ID15" s="38">
        <v>480</v>
      </c>
      <c r="IE15" s="39" t="s">
        <v>117</v>
      </c>
      <c r="IF15" s="39" t="s">
        <v>47</v>
      </c>
      <c r="IG15" s="39" t="s">
        <v>48</v>
      </c>
      <c r="IH15" s="39">
        <v>10</v>
      </c>
      <c r="II15" s="39" t="s">
        <v>38</v>
      </c>
    </row>
    <row r="16" spans="1:243" s="38" customFormat="1" ht="30" customHeight="1">
      <c r="A16" s="22">
        <v>2.2</v>
      </c>
      <c r="B16" s="89" t="s">
        <v>91</v>
      </c>
      <c r="C16" s="24" t="s">
        <v>49</v>
      </c>
      <c r="D16" s="76">
        <v>205</v>
      </c>
      <c r="E16" s="90" t="s">
        <v>117</v>
      </c>
      <c r="F16" s="76">
        <v>200</v>
      </c>
      <c r="G16" s="41"/>
      <c r="H16" s="41"/>
      <c r="I16" s="40" t="s">
        <v>39</v>
      </c>
      <c r="J16" s="42">
        <f t="shared" si="0"/>
        <v>1</v>
      </c>
      <c r="K16" s="43" t="s">
        <v>40</v>
      </c>
      <c r="L16" s="43" t="s">
        <v>4</v>
      </c>
      <c r="M16" s="72"/>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41000</v>
      </c>
      <c r="BB16" s="47">
        <f t="shared" si="2"/>
        <v>41000</v>
      </c>
      <c r="BC16" s="37" t="str">
        <f t="shared" si="3"/>
        <v>INR  Forty One Thousand    Only</v>
      </c>
      <c r="IA16" s="38">
        <v>2.2</v>
      </c>
      <c r="IB16" s="75" t="s">
        <v>91</v>
      </c>
      <c r="IC16" s="38" t="s">
        <v>49</v>
      </c>
      <c r="ID16" s="38">
        <v>205</v>
      </c>
      <c r="IE16" s="39" t="s">
        <v>117</v>
      </c>
      <c r="IF16" s="39" t="s">
        <v>41</v>
      </c>
      <c r="IG16" s="39" t="s">
        <v>36</v>
      </c>
      <c r="IH16" s="39">
        <v>123.223</v>
      </c>
      <c r="II16" s="39" t="s">
        <v>38</v>
      </c>
    </row>
    <row r="17" spans="1:243" s="38" customFormat="1" ht="30.75" customHeight="1">
      <c r="A17" s="22">
        <v>2.3</v>
      </c>
      <c r="B17" s="89" t="s">
        <v>92</v>
      </c>
      <c r="C17" s="24" t="s">
        <v>50</v>
      </c>
      <c r="D17" s="76">
        <v>125</v>
      </c>
      <c r="E17" s="90" t="s">
        <v>117</v>
      </c>
      <c r="F17" s="76">
        <v>249</v>
      </c>
      <c r="G17" s="41"/>
      <c r="H17" s="41"/>
      <c r="I17" s="40" t="s">
        <v>39</v>
      </c>
      <c r="J17" s="42">
        <f t="shared" si="0"/>
        <v>1</v>
      </c>
      <c r="K17" s="43" t="s">
        <v>40</v>
      </c>
      <c r="L17" s="43" t="s">
        <v>4</v>
      </c>
      <c r="M17" s="72"/>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8"/>
      <c r="AV17" s="45"/>
      <c r="AW17" s="45"/>
      <c r="AX17" s="45"/>
      <c r="AY17" s="45"/>
      <c r="AZ17" s="45"/>
      <c r="BA17" s="46">
        <f t="shared" si="1"/>
        <v>31125</v>
      </c>
      <c r="BB17" s="47">
        <f t="shared" si="2"/>
        <v>31125</v>
      </c>
      <c r="BC17" s="37" t="str">
        <f t="shared" si="3"/>
        <v>INR  Thirty One Thousand One Hundred &amp; Twenty Five  Only</v>
      </c>
      <c r="IA17" s="38">
        <v>2.3</v>
      </c>
      <c r="IB17" s="75" t="s">
        <v>92</v>
      </c>
      <c r="IC17" s="38" t="s">
        <v>50</v>
      </c>
      <c r="ID17" s="38">
        <v>125</v>
      </c>
      <c r="IE17" s="39" t="s">
        <v>117</v>
      </c>
      <c r="IF17" s="39" t="s">
        <v>43</v>
      </c>
      <c r="IG17" s="39" t="s">
        <v>44</v>
      </c>
      <c r="IH17" s="39">
        <v>213</v>
      </c>
      <c r="II17" s="39" t="s">
        <v>38</v>
      </c>
    </row>
    <row r="18" spans="1:243" s="38" customFormat="1" ht="21" customHeight="1">
      <c r="A18" s="22">
        <v>2.4</v>
      </c>
      <c r="B18" s="89" t="s">
        <v>93</v>
      </c>
      <c r="C18" s="24" t="s">
        <v>51</v>
      </c>
      <c r="D18" s="76">
        <v>20</v>
      </c>
      <c r="E18" s="90" t="s">
        <v>117</v>
      </c>
      <c r="F18" s="76">
        <v>394</v>
      </c>
      <c r="G18" s="41"/>
      <c r="H18" s="41"/>
      <c r="I18" s="40" t="s">
        <v>39</v>
      </c>
      <c r="J18" s="42">
        <f t="shared" si="0"/>
        <v>1</v>
      </c>
      <c r="K18" s="43" t="s">
        <v>40</v>
      </c>
      <c r="L18" s="43" t="s">
        <v>4</v>
      </c>
      <c r="M18" s="72"/>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7880</v>
      </c>
      <c r="BB18" s="47">
        <f t="shared" si="2"/>
        <v>7880</v>
      </c>
      <c r="BC18" s="37" t="str">
        <f t="shared" si="3"/>
        <v>INR  Seven Thousand Eight Hundred &amp; Eighty  Only</v>
      </c>
      <c r="IA18" s="38">
        <v>2.4</v>
      </c>
      <c r="IB18" s="75" t="s">
        <v>93</v>
      </c>
      <c r="IC18" s="38" t="s">
        <v>51</v>
      </c>
      <c r="ID18" s="38">
        <v>20</v>
      </c>
      <c r="IE18" s="39" t="s">
        <v>117</v>
      </c>
      <c r="IF18" s="39" t="s">
        <v>35</v>
      </c>
      <c r="IG18" s="39" t="s">
        <v>45</v>
      </c>
      <c r="IH18" s="39">
        <v>10</v>
      </c>
      <c r="II18" s="39" t="s">
        <v>38</v>
      </c>
    </row>
    <row r="19" spans="1:243" s="38" customFormat="1" ht="35.25" customHeight="1">
      <c r="A19" s="22">
        <v>2.5</v>
      </c>
      <c r="B19" s="89" t="s">
        <v>94</v>
      </c>
      <c r="C19" s="24" t="s">
        <v>52</v>
      </c>
      <c r="D19" s="76">
        <v>45</v>
      </c>
      <c r="E19" s="90" t="s">
        <v>117</v>
      </c>
      <c r="F19" s="76">
        <v>543</v>
      </c>
      <c r="G19" s="41"/>
      <c r="H19" s="41"/>
      <c r="I19" s="40" t="s">
        <v>39</v>
      </c>
      <c r="J19" s="42">
        <f t="shared" si="0"/>
        <v>1</v>
      </c>
      <c r="K19" s="43" t="s">
        <v>40</v>
      </c>
      <c r="L19" s="43" t="s">
        <v>4</v>
      </c>
      <c r="M19" s="72"/>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24435</v>
      </c>
      <c r="BB19" s="47">
        <f t="shared" si="2"/>
        <v>24435</v>
      </c>
      <c r="BC19" s="37" t="str">
        <f t="shared" si="3"/>
        <v>INR  Twenty Four Thousand Four Hundred &amp; Thirty Five  Only</v>
      </c>
      <c r="IA19" s="38">
        <v>2.5</v>
      </c>
      <c r="IB19" s="38" t="s">
        <v>94</v>
      </c>
      <c r="IC19" s="38" t="s">
        <v>52</v>
      </c>
      <c r="ID19" s="38">
        <v>45</v>
      </c>
      <c r="IE19" s="39" t="s">
        <v>117</v>
      </c>
      <c r="IF19" s="39" t="s">
        <v>47</v>
      </c>
      <c r="IG19" s="39" t="s">
        <v>48</v>
      </c>
      <c r="IH19" s="39">
        <v>10</v>
      </c>
      <c r="II19" s="39" t="s">
        <v>38</v>
      </c>
    </row>
    <row r="20" spans="1:243" s="38" customFormat="1" ht="26.25" customHeight="1">
      <c r="A20" s="22">
        <v>2.6</v>
      </c>
      <c r="B20" s="89" t="s">
        <v>95</v>
      </c>
      <c r="C20" s="24" t="s">
        <v>53</v>
      </c>
      <c r="D20" s="76">
        <v>6</v>
      </c>
      <c r="E20" s="90" t="s">
        <v>117</v>
      </c>
      <c r="F20" s="76">
        <v>752</v>
      </c>
      <c r="G20" s="41"/>
      <c r="H20" s="41"/>
      <c r="I20" s="40" t="s">
        <v>39</v>
      </c>
      <c r="J20" s="42">
        <f t="shared" si="0"/>
        <v>1</v>
      </c>
      <c r="K20" s="43" t="s">
        <v>40</v>
      </c>
      <c r="L20" s="43" t="s">
        <v>4</v>
      </c>
      <c r="M20" s="72"/>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4512</v>
      </c>
      <c r="BB20" s="47">
        <f t="shared" si="2"/>
        <v>4512</v>
      </c>
      <c r="BC20" s="37" t="str">
        <f t="shared" si="3"/>
        <v>INR  Four Thousand Five Hundred &amp; Twelve  Only</v>
      </c>
      <c r="IA20" s="38">
        <v>2.6</v>
      </c>
      <c r="IB20" s="75" t="s">
        <v>95</v>
      </c>
      <c r="IC20" s="38" t="s">
        <v>53</v>
      </c>
      <c r="ID20" s="38">
        <v>6</v>
      </c>
      <c r="IE20" s="39" t="s">
        <v>117</v>
      </c>
      <c r="IF20" s="39" t="s">
        <v>41</v>
      </c>
      <c r="IG20" s="39" t="s">
        <v>36</v>
      </c>
      <c r="IH20" s="39">
        <v>123.223</v>
      </c>
      <c r="II20" s="39" t="s">
        <v>38</v>
      </c>
    </row>
    <row r="21" spans="1:243" s="38" customFormat="1" ht="49.5" customHeight="1">
      <c r="A21" s="22">
        <v>3</v>
      </c>
      <c r="B21" s="91" t="s">
        <v>96</v>
      </c>
      <c r="C21" s="24" t="s">
        <v>54</v>
      </c>
      <c r="D21" s="76">
        <v>58</v>
      </c>
      <c r="E21" s="90" t="s">
        <v>38</v>
      </c>
      <c r="F21" s="76">
        <v>401</v>
      </c>
      <c r="G21" s="41"/>
      <c r="H21" s="41"/>
      <c r="I21" s="40" t="s">
        <v>39</v>
      </c>
      <c r="J21" s="42">
        <f t="shared" si="0"/>
        <v>1</v>
      </c>
      <c r="K21" s="43" t="s">
        <v>40</v>
      </c>
      <c r="L21" s="43" t="s">
        <v>4</v>
      </c>
      <c r="M21" s="72"/>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23258</v>
      </c>
      <c r="BB21" s="47">
        <f t="shared" si="2"/>
        <v>23258</v>
      </c>
      <c r="BC21" s="37" t="str">
        <f t="shared" si="3"/>
        <v>INR  Twenty Three Thousand Two Hundred &amp; Fifty Eight  Only</v>
      </c>
      <c r="IA21" s="38">
        <v>3</v>
      </c>
      <c r="IB21" s="75" t="s">
        <v>96</v>
      </c>
      <c r="IC21" s="38" t="s">
        <v>54</v>
      </c>
      <c r="ID21" s="38">
        <v>58</v>
      </c>
      <c r="IE21" s="39" t="s">
        <v>38</v>
      </c>
      <c r="IF21" s="39" t="s">
        <v>43</v>
      </c>
      <c r="IG21" s="39" t="s">
        <v>44</v>
      </c>
      <c r="IH21" s="39">
        <v>213</v>
      </c>
      <c r="II21" s="39" t="s">
        <v>38</v>
      </c>
    </row>
    <row r="22" spans="1:243" s="38" customFormat="1" ht="48" customHeight="1">
      <c r="A22" s="22">
        <v>4</v>
      </c>
      <c r="B22" s="89" t="s">
        <v>97</v>
      </c>
      <c r="C22" s="24" t="s">
        <v>55</v>
      </c>
      <c r="D22" s="76">
        <v>75</v>
      </c>
      <c r="E22" s="78" t="s">
        <v>38</v>
      </c>
      <c r="F22" s="76">
        <v>495</v>
      </c>
      <c r="G22" s="41"/>
      <c r="H22" s="41"/>
      <c r="I22" s="40" t="s">
        <v>39</v>
      </c>
      <c r="J22" s="42">
        <f t="shared" si="0"/>
        <v>1</v>
      </c>
      <c r="K22" s="43" t="s">
        <v>40</v>
      </c>
      <c r="L22" s="43" t="s">
        <v>4</v>
      </c>
      <c r="M22" s="72"/>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37125</v>
      </c>
      <c r="BB22" s="47">
        <f t="shared" si="2"/>
        <v>37125</v>
      </c>
      <c r="BC22" s="37" t="str">
        <f t="shared" si="3"/>
        <v>INR  Thirty Seven Thousand One Hundred &amp; Twenty Five  Only</v>
      </c>
      <c r="IA22" s="38">
        <v>4</v>
      </c>
      <c r="IB22" s="75" t="s">
        <v>128</v>
      </c>
      <c r="IC22" s="38" t="s">
        <v>55</v>
      </c>
      <c r="ID22" s="38">
        <v>75</v>
      </c>
      <c r="IE22" s="39" t="s">
        <v>38</v>
      </c>
      <c r="IF22" s="39" t="s">
        <v>35</v>
      </c>
      <c r="IG22" s="39" t="s">
        <v>45</v>
      </c>
      <c r="IH22" s="39">
        <v>10</v>
      </c>
      <c r="II22" s="39" t="s">
        <v>38</v>
      </c>
    </row>
    <row r="23" spans="1:243" s="38" customFormat="1" ht="72.75" customHeight="1">
      <c r="A23" s="22">
        <v>5</v>
      </c>
      <c r="B23" s="89" t="s">
        <v>98</v>
      </c>
      <c r="C23" s="24" t="s">
        <v>73</v>
      </c>
      <c r="D23" s="76">
        <v>2</v>
      </c>
      <c r="E23" s="78" t="s">
        <v>38</v>
      </c>
      <c r="F23" s="76">
        <v>1760</v>
      </c>
      <c r="G23" s="41"/>
      <c r="H23" s="41"/>
      <c r="I23" s="40" t="s">
        <v>39</v>
      </c>
      <c r="J23" s="42">
        <f aca="true" t="shared" si="4" ref="J23:J34">IF(I23="Less(-)",-1,1)</f>
        <v>1</v>
      </c>
      <c r="K23" s="43" t="s">
        <v>40</v>
      </c>
      <c r="L23" s="43" t="s">
        <v>4</v>
      </c>
      <c r="M23" s="72"/>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aca="true" t="shared" si="5" ref="BA23:BA34">total_amount_ba($B$2,$D$2,D23,F23,J23,K23,M23)</f>
        <v>3520</v>
      </c>
      <c r="BB23" s="47">
        <f aca="true" t="shared" si="6" ref="BB23:BB34">BA23+SUM(N23:AZ23)</f>
        <v>3520</v>
      </c>
      <c r="BC23" s="37" t="str">
        <f aca="true" t="shared" si="7" ref="BC23:BC34">SpellNumber(L23,BB23)</f>
        <v>INR  Three Thousand Five Hundred &amp; Twenty  Only</v>
      </c>
      <c r="IA23" s="38">
        <v>5</v>
      </c>
      <c r="IB23" s="75" t="s">
        <v>98</v>
      </c>
      <c r="IC23" s="38" t="s">
        <v>73</v>
      </c>
      <c r="ID23" s="38">
        <v>2</v>
      </c>
      <c r="IE23" s="39" t="s">
        <v>38</v>
      </c>
      <c r="IF23" s="39" t="s">
        <v>41</v>
      </c>
      <c r="IG23" s="39" t="s">
        <v>36</v>
      </c>
      <c r="IH23" s="39">
        <v>123.223</v>
      </c>
      <c r="II23" s="39" t="s">
        <v>38</v>
      </c>
    </row>
    <row r="24" spans="1:243" s="38" customFormat="1" ht="48" customHeight="1">
      <c r="A24" s="22">
        <v>6</v>
      </c>
      <c r="B24" s="89" t="s">
        <v>99</v>
      </c>
      <c r="C24" s="24" t="s">
        <v>56</v>
      </c>
      <c r="D24" s="76">
        <v>22</v>
      </c>
      <c r="E24" s="78" t="s">
        <v>38</v>
      </c>
      <c r="F24" s="76">
        <v>639</v>
      </c>
      <c r="G24" s="41"/>
      <c r="H24" s="41"/>
      <c r="I24" s="40" t="s">
        <v>39</v>
      </c>
      <c r="J24" s="42">
        <f t="shared" si="4"/>
        <v>1</v>
      </c>
      <c r="K24" s="43" t="s">
        <v>40</v>
      </c>
      <c r="L24" s="43" t="s">
        <v>4</v>
      </c>
      <c r="M24" s="72"/>
      <c r="N24" s="41"/>
      <c r="O24" s="41"/>
      <c r="P24" s="44"/>
      <c r="Q24" s="41"/>
      <c r="R24" s="41"/>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14058</v>
      </c>
      <c r="BB24" s="47">
        <f t="shared" si="6"/>
        <v>14058</v>
      </c>
      <c r="BC24" s="37" t="str">
        <f t="shared" si="7"/>
        <v>INR  Fourteen Thousand  &amp;Fifty Eight  Only</v>
      </c>
      <c r="IA24" s="38">
        <v>6</v>
      </c>
      <c r="IB24" s="75" t="s">
        <v>129</v>
      </c>
      <c r="IC24" s="38" t="s">
        <v>56</v>
      </c>
      <c r="ID24" s="38">
        <v>22</v>
      </c>
      <c r="IE24" s="39" t="s">
        <v>38</v>
      </c>
      <c r="IF24" s="39" t="s">
        <v>43</v>
      </c>
      <c r="IG24" s="39" t="s">
        <v>44</v>
      </c>
      <c r="IH24" s="39">
        <v>213</v>
      </c>
      <c r="II24" s="39" t="s">
        <v>38</v>
      </c>
    </row>
    <row r="25" spans="1:243" s="38" customFormat="1" ht="79.5" customHeight="1">
      <c r="A25" s="22">
        <v>7.1</v>
      </c>
      <c r="B25" s="92" t="s">
        <v>122</v>
      </c>
      <c r="C25" s="24" t="s">
        <v>57</v>
      </c>
      <c r="D25" s="76">
        <v>60</v>
      </c>
      <c r="E25" s="78" t="s">
        <v>38</v>
      </c>
      <c r="F25" s="76">
        <v>199</v>
      </c>
      <c r="G25" s="41"/>
      <c r="H25" s="49"/>
      <c r="I25" s="40" t="s">
        <v>39</v>
      </c>
      <c r="J25" s="42">
        <f t="shared" si="4"/>
        <v>1</v>
      </c>
      <c r="K25" s="43" t="s">
        <v>40</v>
      </c>
      <c r="L25" s="43" t="s">
        <v>4</v>
      </c>
      <c r="M25" s="72"/>
      <c r="N25" s="41"/>
      <c r="O25" s="41"/>
      <c r="P25" s="44"/>
      <c r="Q25" s="41"/>
      <c r="R25" s="41"/>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11940</v>
      </c>
      <c r="BB25" s="47">
        <f t="shared" si="6"/>
        <v>11940</v>
      </c>
      <c r="BC25" s="37" t="str">
        <f t="shared" si="7"/>
        <v>INR  Eleven Thousand Nine Hundred &amp; Forty  Only</v>
      </c>
      <c r="IA25" s="38">
        <v>7.1</v>
      </c>
      <c r="IB25" s="75" t="s">
        <v>122</v>
      </c>
      <c r="IC25" s="38" t="s">
        <v>57</v>
      </c>
      <c r="ID25" s="38">
        <v>60</v>
      </c>
      <c r="IE25" s="39" t="s">
        <v>38</v>
      </c>
      <c r="IF25" s="39" t="s">
        <v>47</v>
      </c>
      <c r="IG25" s="39" t="s">
        <v>48</v>
      </c>
      <c r="IH25" s="39">
        <v>10</v>
      </c>
      <c r="II25" s="39" t="s">
        <v>38</v>
      </c>
    </row>
    <row r="26" spans="1:243" s="38" customFormat="1" ht="30.75" customHeight="1">
      <c r="A26" s="22">
        <v>7.2</v>
      </c>
      <c r="B26" s="89" t="s">
        <v>100</v>
      </c>
      <c r="C26" s="24" t="s">
        <v>58</v>
      </c>
      <c r="D26" s="76">
        <v>4</v>
      </c>
      <c r="E26" s="78" t="s">
        <v>38</v>
      </c>
      <c r="F26" s="76">
        <v>556</v>
      </c>
      <c r="G26" s="50"/>
      <c r="H26" s="51"/>
      <c r="I26" s="40" t="s">
        <v>39</v>
      </c>
      <c r="J26" s="42">
        <f t="shared" si="4"/>
        <v>1</v>
      </c>
      <c r="K26" s="43" t="s">
        <v>40</v>
      </c>
      <c r="L26" s="43" t="s">
        <v>4</v>
      </c>
      <c r="M26" s="72"/>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2224</v>
      </c>
      <c r="BB26" s="47">
        <f t="shared" si="6"/>
        <v>2224</v>
      </c>
      <c r="BC26" s="37" t="str">
        <f t="shared" si="7"/>
        <v>INR  Two Thousand Two Hundred &amp; Twenty Four  Only</v>
      </c>
      <c r="IA26" s="38">
        <v>7.2</v>
      </c>
      <c r="IB26" s="75" t="s">
        <v>100</v>
      </c>
      <c r="IC26" s="38" t="s">
        <v>58</v>
      </c>
      <c r="ID26" s="38">
        <v>4</v>
      </c>
      <c r="IE26" s="39" t="s">
        <v>38</v>
      </c>
      <c r="IF26" s="39" t="s">
        <v>43</v>
      </c>
      <c r="IG26" s="39" t="s">
        <v>60</v>
      </c>
      <c r="IH26" s="39">
        <v>10</v>
      </c>
      <c r="II26" s="39" t="s">
        <v>38</v>
      </c>
    </row>
    <row r="27" spans="1:243" s="38" customFormat="1" ht="30" customHeight="1">
      <c r="A27" s="22">
        <v>8</v>
      </c>
      <c r="B27" s="92" t="s">
        <v>101</v>
      </c>
      <c r="C27" s="24" t="s">
        <v>59</v>
      </c>
      <c r="D27" s="76">
        <v>5</v>
      </c>
      <c r="E27" s="78" t="s">
        <v>38</v>
      </c>
      <c r="F27" s="76">
        <v>2389</v>
      </c>
      <c r="G27" s="50"/>
      <c r="H27" s="51"/>
      <c r="I27" s="40" t="s">
        <v>39</v>
      </c>
      <c r="J27" s="42">
        <f t="shared" si="4"/>
        <v>1</v>
      </c>
      <c r="K27" s="43" t="s">
        <v>40</v>
      </c>
      <c r="L27" s="43" t="s">
        <v>4</v>
      </c>
      <c r="M27" s="72"/>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5"/>
        <v>11945</v>
      </c>
      <c r="BB27" s="47">
        <f t="shared" si="6"/>
        <v>11945</v>
      </c>
      <c r="BC27" s="37" t="str">
        <f t="shared" si="7"/>
        <v>INR  Eleven Thousand Nine Hundred &amp; Forty Five  Only</v>
      </c>
      <c r="IA27" s="38">
        <v>8</v>
      </c>
      <c r="IB27" s="75" t="s">
        <v>101</v>
      </c>
      <c r="IC27" s="38" t="s">
        <v>59</v>
      </c>
      <c r="ID27" s="38">
        <v>5</v>
      </c>
      <c r="IE27" s="39" t="s">
        <v>38</v>
      </c>
      <c r="IF27" s="39" t="s">
        <v>43</v>
      </c>
      <c r="IG27" s="39" t="s">
        <v>60</v>
      </c>
      <c r="IH27" s="39">
        <v>10</v>
      </c>
      <c r="II27" s="39" t="s">
        <v>38</v>
      </c>
    </row>
    <row r="28" spans="1:243" s="38" customFormat="1" ht="33.75" customHeight="1">
      <c r="A28" s="22">
        <v>9</v>
      </c>
      <c r="B28" s="93" t="s">
        <v>102</v>
      </c>
      <c r="C28" s="24" t="s">
        <v>65</v>
      </c>
      <c r="D28" s="76">
        <v>143</v>
      </c>
      <c r="E28" s="78" t="s">
        <v>38</v>
      </c>
      <c r="F28" s="76">
        <v>415</v>
      </c>
      <c r="G28" s="50"/>
      <c r="H28" s="51"/>
      <c r="I28" s="40" t="s">
        <v>39</v>
      </c>
      <c r="J28" s="42">
        <f t="shared" si="4"/>
        <v>1</v>
      </c>
      <c r="K28" s="43" t="s">
        <v>40</v>
      </c>
      <c r="L28" s="43" t="s">
        <v>4</v>
      </c>
      <c r="M28" s="72"/>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59345</v>
      </c>
      <c r="BB28" s="47">
        <f t="shared" si="6"/>
        <v>59345</v>
      </c>
      <c r="BC28" s="37" t="str">
        <f t="shared" si="7"/>
        <v>INR  Fifty Nine Thousand Three Hundred &amp; Forty Five  Only</v>
      </c>
      <c r="IA28" s="38">
        <v>9</v>
      </c>
      <c r="IB28" s="75" t="s">
        <v>130</v>
      </c>
      <c r="IC28" s="38" t="s">
        <v>65</v>
      </c>
      <c r="ID28" s="38">
        <v>143</v>
      </c>
      <c r="IE28" s="39" t="s">
        <v>38</v>
      </c>
      <c r="IF28" s="39" t="s">
        <v>43</v>
      </c>
      <c r="IG28" s="39" t="s">
        <v>60</v>
      </c>
      <c r="IH28" s="39">
        <v>10</v>
      </c>
      <c r="II28" s="39" t="s">
        <v>38</v>
      </c>
    </row>
    <row r="29" spans="1:243" s="38" customFormat="1" ht="32.25" customHeight="1">
      <c r="A29" s="22">
        <v>10</v>
      </c>
      <c r="B29" s="77" t="s">
        <v>103</v>
      </c>
      <c r="C29" s="24" t="s">
        <v>66</v>
      </c>
      <c r="D29" s="76">
        <v>10</v>
      </c>
      <c r="E29" s="78" t="s">
        <v>38</v>
      </c>
      <c r="F29" s="76">
        <v>342</v>
      </c>
      <c r="G29" s="50"/>
      <c r="H29" s="51"/>
      <c r="I29" s="40" t="s">
        <v>39</v>
      </c>
      <c r="J29" s="42">
        <f>IF(I29="Less(-)",-1,1)</f>
        <v>1</v>
      </c>
      <c r="K29" s="43" t="s">
        <v>40</v>
      </c>
      <c r="L29" s="43" t="s">
        <v>4</v>
      </c>
      <c r="M29" s="72"/>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total_amount_ba($B$2,$D$2,D29,F29,J29,K29,M29)</f>
        <v>3420</v>
      </c>
      <c r="BB29" s="47">
        <f>BA29+SUM(N29:AZ29)</f>
        <v>3420</v>
      </c>
      <c r="BC29" s="37" t="str">
        <f>SpellNumber(L29,BB29)</f>
        <v>INR  Three Thousand Four Hundred &amp; Twenty  Only</v>
      </c>
      <c r="IA29" s="38">
        <v>10</v>
      </c>
      <c r="IB29" s="75" t="s">
        <v>103</v>
      </c>
      <c r="IC29" s="38" t="s">
        <v>66</v>
      </c>
      <c r="ID29" s="38">
        <v>10</v>
      </c>
      <c r="IE29" s="39" t="s">
        <v>38</v>
      </c>
      <c r="IF29" s="39" t="s">
        <v>43</v>
      </c>
      <c r="IG29" s="39" t="s">
        <v>60</v>
      </c>
      <c r="IH29" s="39">
        <v>10</v>
      </c>
      <c r="II29" s="39" t="s">
        <v>38</v>
      </c>
    </row>
    <row r="30" spans="1:243" s="38" customFormat="1" ht="64.5" customHeight="1">
      <c r="A30" s="22">
        <v>11.1</v>
      </c>
      <c r="B30" s="94" t="s">
        <v>123</v>
      </c>
      <c r="C30" s="24" t="s">
        <v>67</v>
      </c>
      <c r="D30" s="76">
        <v>3</v>
      </c>
      <c r="E30" s="95" t="s">
        <v>118</v>
      </c>
      <c r="F30" s="76">
        <v>8570</v>
      </c>
      <c r="G30" s="50"/>
      <c r="H30" s="51"/>
      <c r="I30" s="40" t="s">
        <v>39</v>
      </c>
      <c r="J30" s="42">
        <f t="shared" si="4"/>
        <v>1</v>
      </c>
      <c r="K30" s="43" t="s">
        <v>40</v>
      </c>
      <c r="L30" s="43" t="s">
        <v>4</v>
      </c>
      <c r="M30" s="72"/>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25710</v>
      </c>
      <c r="BB30" s="47">
        <f t="shared" si="6"/>
        <v>25710</v>
      </c>
      <c r="BC30" s="37" t="str">
        <f t="shared" si="7"/>
        <v>INR  Twenty Five Thousand Seven Hundred &amp; Ten  Only</v>
      </c>
      <c r="IA30" s="38">
        <v>11.1</v>
      </c>
      <c r="IB30" s="75" t="s">
        <v>123</v>
      </c>
      <c r="IC30" s="38" t="s">
        <v>67</v>
      </c>
      <c r="ID30" s="38">
        <v>3</v>
      </c>
      <c r="IE30" s="39" t="s">
        <v>118</v>
      </c>
      <c r="IF30" s="39" t="s">
        <v>43</v>
      </c>
      <c r="IG30" s="39" t="s">
        <v>60</v>
      </c>
      <c r="IH30" s="39">
        <v>10</v>
      </c>
      <c r="II30" s="39" t="s">
        <v>38</v>
      </c>
    </row>
    <row r="31" spans="1:243" s="38" customFormat="1" ht="27" customHeight="1">
      <c r="A31" s="22">
        <v>11.2</v>
      </c>
      <c r="B31" s="94" t="s">
        <v>104</v>
      </c>
      <c r="C31" s="24" t="s">
        <v>68</v>
      </c>
      <c r="D31" s="76">
        <v>1</v>
      </c>
      <c r="E31" s="95" t="s">
        <v>118</v>
      </c>
      <c r="F31" s="76">
        <v>9633</v>
      </c>
      <c r="G31" s="50"/>
      <c r="H31" s="51"/>
      <c r="I31" s="40" t="s">
        <v>39</v>
      </c>
      <c r="J31" s="42">
        <f t="shared" si="4"/>
        <v>1</v>
      </c>
      <c r="K31" s="43" t="s">
        <v>40</v>
      </c>
      <c r="L31" s="43" t="s">
        <v>4</v>
      </c>
      <c r="M31" s="72"/>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9633</v>
      </c>
      <c r="BB31" s="47">
        <f t="shared" si="6"/>
        <v>9633</v>
      </c>
      <c r="BC31" s="37" t="str">
        <f t="shared" si="7"/>
        <v>INR  Nine Thousand Six Hundred &amp; Thirty Three  Only</v>
      </c>
      <c r="IA31" s="38">
        <v>11.2</v>
      </c>
      <c r="IB31" s="75" t="s">
        <v>104</v>
      </c>
      <c r="IC31" s="38" t="s">
        <v>68</v>
      </c>
      <c r="ID31" s="38">
        <v>1</v>
      </c>
      <c r="IE31" s="39" t="s">
        <v>118</v>
      </c>
      <c r="IF31" s="39" t="s">
        <v>43</v>
      </c>
      <c r="IG31" s="39" t="s">
        <v>60</v>
      </c>
      <c r="IH31" s="39">
        <v>10</v>
      </c>
      <c r="II31" s="39" t="s">
        <v>38</v>
      </c>
    </row>
    <row r="32" spans="1:243" s="38" customFormat="1" ht="21" customHeight="1">
      <c r="A32" s="22">
        <v>11.3</v>
      </c>
      <c r="B32" s="94" t="s">
        <v>105</v>
      </c>
      <c r="C32" s="24" t="s">
        <v>69</v>
      </c>
      <c r="D32" s="76">
        <v>1</v>
      </c>
      <c r="E32" s="95" t="s">
        <v>118</v>
      </c>
      <c r="F32" s="76">
        <v>11082</v>
      </c>
      <c r="G32" s="50"/>
      <c r="H32" s="51"/>
      <c r="I32" s="40" t="s">
        <v>39</v>
      </c>
      <c r="J32" s="42">
        <f t="shared" si="4"/>
        <v>1</v>
      </c>
      <c r="K32" s="43" t="s">
        <v>40</v>
      </c>
      <c r="L32" s="43" t="s">
        <v>4</v>
      </c>
      <c r="M32" s="72"/>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11082</v>
      </c>
      <c r="BB32" s="47">
        <f t="shared" si="6"/>
        <v>11082</v>
      </c>
      <c r="BC32" s="37" t="str">
        <f t="shared" si="7"/>
        <v>INR  Eleven Thousand  &amp;Eighty Two  Only</v>
      </c>
      <c r="IA32" s="38">
        <v>11.3</v>
      </c>
      <c r="IB32" s="75" t="s">
        <v>105</v>
      </c>
      <c r="IC32" s="38" t="s">
        <v>69</v>
      </c>
      <c r="ID32" s="38">
        <v>1</v>
      </c>
      <c r="IE32" s="39" t="s">
        <v>118</v>
      </c>
      <c r="IF32" s="39" t="s">
        <v>43</v>
      </c>
      <c r="IG32" s="39" t="s">
        <v>60</v>
      </c>
      <c r="IH32" s="39">
        <v>10</v>
      </c>
      <c r="II32" s="39" t="s">
        <v>38</v>
      </c>
    </row>
    <row r="33" spans="1:243" s="38" customFormat="1" ht="27.75" customHeight="1">
      <c r="A33" s="22">
        <v>11.4</v>
      </c>
      <c r="B33" s="94" t="s">
        <v>106</v>
      </c>
      <c r="C33" s="24" t="s">
        <v>70</v>
      </c>
      <c r="D33" s="76">
        <v>1</v>
      </c>
      <c r="E33" s="95" t="s">
        <v>118</v>
      </c>
      <c r="F33" s="76">
        <v>14500</v>
      </c>
      <c r="G33" s="50"/>
      <c r="H33" s="51"/>
      <c r="I33" s="40" t="s">
        <v>39</v>
      </c>
      <c r="J33" s="42">
        <f t="shared" si="4"/>
        <v>1</v>
      </c>
      <c r="K33" s="43" t="s">
        <v>40</v>
      </c>
      <c r="L33" s="43" t="s">
        <v>4</v>
      </c>
      <c r="M33" s="72"/>
      <c r="N33" s="41"/>
      <c r="O33" s="41"/>
      <c r="P33" s="45"/>
      <c r="Q33" s="41"/>
      <c r="R33" s="41"/>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 t="shared" si="5"/>
        <v>14500</v>
      </c>
      <c r="BB33" s="47">
        <f t="shared" si="6"/>
        <v>14500</v>
      </c>
      <c r="BC33" s="37" t="str">
        <f t="shared" si="7"/>
        <v>INR  Fourteen Thousand Five Hundred    Only</v>
      </c>
      <c r="IA33" s="38">
        <v>11.4</v>
      </c>
      <c r="IB33" s="75" t="s">
        <v>106</v>
      </c>
      <c r="IC33" s="38" t="s">
        <v>70</v>
      </c>
      <c r="ID33" s="38">
        <v>1</v>
      </c>
      <c r="IE33" s="39" t="s">
        <v>118</v>
      </c>
      <c r="IF33" s="39" t="s">
        <v>43</v>
      </c>
      <c r="IG33" s="39" t="s">
        <v>60</v>
      </c>
      <c r="IH33" s="39">
        <v>10</v>
      </c>
      <c r="II33" s="39" t="s">
        <v>38</v>
      </c>
    </row>
    <row r="34" spans="1:243" s="38" customFormat="1" ht="74.25" customHeight="1">
      <c r="A34" s="22">
        <v>12</v>
      </c>
      <c r="B34" s="91" t="s">
        <v>124</v>
      </c>
      <c r="C34" s="24" t="s">
        <v>71</v>
      </c>
      <c r="D34" s="76">
        <v>3</v>
      </c>
      <c r="E34" s="78" t="s">
        <v>38</v>
      </c>
      <c r="F34" s="76">
        <v>4601</v>
      </c>
      <c r="G34" s="50"/>
      <c r="H34" s="51"/>
      <c r="I34" s="40" t="s">
        <v>39</v>
      </c>
      <c r="J34" s="42">
        <f t="shared" si="4"/>
        <v>1</v>
      </c>
      <c r="K34" s="43" t="s">
        <v>40</v>
      </c>
      <c r="L34" s="43" t="s">
        <v>4</v>
      </c>
      <c r="M34" s="72"/>
      <c r="N34" s="41"/>
      <c r="O34" s="41"/>
      <c r="P34" s="45"/>
      <c r="Q34" s="41"/>
      <c r="R34" s="41"/>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6">
        <f t="shared" si="5"/>
        <v>13803</v>
      </c>
      <c r="BB34" s="47">
        <f t="shared" si="6"/>
        <v>13803</v>
      </c>
      <c r="BC34" s="37" t="str">
        <f t="shared" si="7"/>
        <v>INR  Thirteen Thousand Eight Hundred &amp; Three  Only</v>
      </c>
      <c r="IA34" s="38">
        <v>12</v>
      </c>
      <c r="IB34" s="75" t="s">
        <v>124</v>
      </c>
      <c r="IC34" s="38" t="s">
        <v>71</v>
      </c>
      <c r="ID34" s="38">
        <v>3</v>
      </c>
      <c r="IE34" s="39" t="s">
        <v>38</v>
      </c>
      <c r="IF34" s="39" t="s">
        <v>43</v>
      </c>
      <c r="IG34" s="39" t="s">
        <v>60</v>
      </c>
      <c r="IH34" s="39">
        <v>10</v>
      </c>
      <c r="II34" s="39" t="s">
        <v>38</v>
      </c>
    </row>
    <row r="35" spans="1:243" s="38" customFormat="1" ht="66.75" customHeight="1">
      <c r="A35" s="22">
        <v>13</v>
      </c>
      <c r="B35" s="96" t="s">
        <v>125</v>
      </c>
      <c r="C35" s="24" t="s">
        <v>78</v>
      </c>
      <c r="D35" s="76">
        <v>4</v>
      </c>
      <c r="E35" s="97" t="s">
        <v>118</v>
      </c>
      <c r="F35" s="76">
        <v>368</v>
      </c>
      <c r="G35" s="50"/>
      <c r="H35" s="51"/>
      <c r="I35" s="40" t="s">
        <v>39</v>
      </c>
      <c r="J35" s="42">
        <f aca="true" t="shared" si="8" ref="J35:J45">IF(I35="Less(-)",-1,1)</f>
        <v>1</v>
      </c>
      <c r="K35" s="43" t="s">
        <v>40</v>
      </c>
      <c r="L35" s="43" t="s">
        <v>4</v>
      </c>
      <c r="M35" s="72"/>
      <c r="N35" s="41"/>
      <c r="O35" s="41"/>
      <c r="P35" s="45"/>
      <c r="Q35" s="41"/>
      <c r="R35" s="41"/>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6">
        <f aca="true" t="shared" si="9" ref="BA35:BA45">total_amount_ba($B$2,$D$2,D35,F35,J35,K35,M35)</f>
        <v>1472</v>
      </c>
      <c r="BB35" s="47">
        <f aca="true" t="shared" si="10" ref="BB35:BB45">BA35+SUM(N35:AZ35)</f>
        <v>1472</v>
      </c>
      <c r="BC35" s="37" t="str">
        <f aca="true" t="shared" si="11" ref="BC35:BC45">SpellNumber(L35,BB35)</f>
        <v>INR  One Thousand Four Hundred &amp; Seventy Two  Only</v>
      </c>
      <c r="IA35" s="38">
        <v>13</v>
      </c>
      <c r="IB35" s="75" t="s">
        <v>125</v>
      </c>
      <c r="IC35" s="38" t="s">
        <v>78</v>
      </c>
      <c r="ID35" s="38">
        <v>4</v>
      </c>
      <c r="IE35" s="39" t="s">
        <v>118</v>
      </c>
      <c r="IF35" s="39" t="s">
        <v>43</v>
      </c>
      <c r="IG35" s="39" t="s">
        <v>60</v>
      </c>
      <c r="IH35" s="39">
        <v>10</v>
      </c>
      <c r="II35" s="39" t="s">
        <v>38</v>
      </c>
    </row>
    <row r="36" spans="1:243" s="38" customFormat="1" ht="57" customHeight="1">
      <c r="A36" s="22">
        <v>14</v>
      </c>
      <c r="B36" s="98" t="s">
        <v>107</v>
      </c>
      <c r="C36" s="24" t="s">
        <v>79</v>
      </c>
      <c r="D36" s="76">
        <v>1</v>
      </c>
      <c r="E36" s="95" t="s">
        <v>118</v>
      </c>
      <c r="F36" s="76">
        <v>6500</v>
      </c>
      <c r="G36" s="50"/>
      <c r="H36" s="51"/>
      <c r="I36" s="40" t="s">
        <v>39</v>
      </c>
      <c r="J36" s="42">
        <f t="shared" si="8"/>
        <v>1</v>
      </c>
      <c r="K36" s="43" t="s">
        <v>40</v>
      </c>
      <c r="L36" s="43" t="s">
        <v>4</v>
      </c>
      <c r="M36" s="72"/>
      <c r="N36" s="41"/>
      <c r="O36" s="41"/>
      <c r="P36" s="45"/>
      <c r="Q36" s="41"/>
      <c r="R36" s="41"/>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f t="shared" si="9"/>
        <v>6500</v>
      </c>
      <c r="BB36" s="47">
        <f t="shared" si="10"/>
        <v>6500</v>
      </c>
      <c r="BC36" s="37" t="str">
        <f t="shared" si="11"/>
        <v>INR  Six Thousand Five Hundred    Only</v>
      </c>
      <c r="IA36" s="38">
        <v>14</v>
      </c>
      <c r="IB36" s="75" t="s">
        <v>107</v>
      </c>
      <c r="IC36" s="38" t="s">
        <v>79</v>
      </c>
      <c r="ID36" s="38">
        <v>1</v>
      </c>
      <c r="IE36" s="39" t="s">
        <v>118</v>
      </c>
      <c r="IF36" s="39" t="s">
        <v>43</v>
      </c>
      <c r="IG36" s="39" t="s">
        <v>60</v>
      </c>
      <c r="IH36" s="39">
        <v>10</v>
      </c>
      <c r="II36" s="39" t="s">
        <v>38</v>
      </c>
    </row>
    <row r="37" spans="1:243" s="38" customFormat="1" ht="38.25" customHeight="1">
      <c r="A37" s="22">
        <v>15</v>
      </c>
      <c r="B37" s="77" t="s">
        <v>108</v>
      </c>
      <c r="C37" s="24" t="s">
        <v>80</v>
      </c>
      <c r="D37" s="76">
        <v>16</v>
      </c>
      <c r="E37" s="78" t="s">
        <v>38</v>
      </c>
      <c r="F37" s="76">
        <v>4189</v>
      </c>
      <c r="G37" s="50"/>
      <c r="H37" s="51"/>
      <c r="I37" s="40" t="s">
        <v>39</v>
      </c>
      <c r="J37" s="42">
        <f t="shared" si="8"/>
        <v>1</v>
      </c>
      <c r="K37" s="43" t="s">
        <v>40</v>
      </c>
      <c r="L37" s="43" t="s">
        <v>4</v>
      </c>
      <c r="M37" s="72"/>
      <c r="N37" s="41"/>
      <c r="O37" s="41"/>
      <c r="P37" s="45"/>
      <c r="Q37" s="41"/>
      <c r="R37" s="41"/>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6">
        <f t="shared" si="9"/>
        <v>67024</v>
      </c>
      <c r="BB37" s="47">
        <f t="shared" si="10"/>
        <v>67024</v>
      </c>
      <c r="BC37" s="37" t="str">
        <f t="shared" si="11"/>
        <v>INR  Sixty Seven Thousand  &amp;Twenty Four  Only</v>
      </c>
      <c r="IA37" s="38">
        <v>15</v>
      </c>
      <c r="IB37" s="75" t="s">
        <v>131</v>
      </c>
      <c r="IC37" s="38" t="s">
        <v>80</v>
      </c>
      <c r="ID37" s="38">
        <v>16</v>
      </c>
      <c r="IE37" s="39" t="s">
        <v>38</v>
      </c>
      <c r="IF37" s="39" t="s">
        <v>43</v>
      </c>
      <c r="IG37" s="39" t="s">
        <v>60</v>
      </c>
      <c r="IH37" s="39">
        <v>10</v>
      </c>
      <c r="II37" s="39" t="s">
        <v>38</v>
      </c>
    </row>
    <row r="38" spans="1:243" s="38" customFormat="1" ht="29.25" customHeight="1">
      <c r="A38" s="22">
        <v>16</v>
      </c>
      <c r="B38" s="77" t="s">
        <v>109</v>
      </c>
      <c r="C38" s="24" t="s">
        <v>81</v>
      </c>
      <c r="D38" s="76">
        <v>4</v>
      </c>
      <c r="E38" s="99" t="s">
        <v>38</v>
      </c>
      <c r="F38" s="76">
        <v>2450</v>
      </c>
      <c r="G38" s="50"/>
      <c r="H38" s="51"/>
      <c r="I38" s="40" t="s">
        <v>39</v>
      </c>
      <c r="J38" s="42">
        <f t="shared" si="8"/>
        <v>1</v>
      </c>
      <c r="K38" s="43" t="s">
        <v>40</v>
      </c>
      <c r="L38" s="43" t="s">
        <v>4</v>
      </c>
      <c r="M38" s="72"/>
      <c r="N38" s="41"/>
      <c r="O38" s="41"/>
      <c r="P38" s="45"/>
      <c r="Q38" s="41"/>
      <c r="R38" s="41"/>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f t="shared" si="9"/>
        <v>9800</v>
      </c>
      <c r="BB38" s="47">
        <f t="shared" si="10"/>
        <v>9800</v>
      </c>
      <c r="BC38" s="37" t="str">
        <f t="shared" si="11"/>
        <v>INR  Nine Thousand Eight Hundred    Only</v>
      </c>
      <c r="IA38" s="38">
        <v>16</v>
      </c>
      <c r="IB38" s="75" t="s">
        <v>132</v>
      </c>
      <c r="IC38" s="38" t="s">
        <v>81</v>
      </c>
      <c r="ID38" s="38">
        <v>4</v>
      </c>
      <c r="IE38" s="39" t="s">
        <v>38</v>
      </c>
      <c r="IF38" s="39" t="s">
        <v>43</v>
      </c>
      <c r="IG38" s="39" t="s">
        <v>60</v>
      </c>
      <c r="IH38" s="39">
        <v>10</v>
      </c>
      <c r="II38" s="39" t="s">
        <v>38</v>
      </c>
    </row>
    <row r="39" spans="1:243" s="38" customFormat="1" ht="33" customHeight="1">
      <c r="A39" s="22">
        <v>17</v>
      </c>
      <c r="B39" s="91" t="s">
        <v>110</v>
      </c>
      <c r="C39" s="24" t="s">
        <v>82</v>
      </c>
      <c r="D39" s="76">
        <v>3</v>
      </c>
      <c r="E39" s="99" t="s">
        <v>38</v>
      </c>
      <c r="F39" s="76">
        <v>550</v>
      </c>
      <c r="G39" s="50"/>
      <c r="H39" s="51"/>
      <c r="I39" s="40" t="s">
        <v>39</v>
      </c>
      <c r="J39" s="42">
        <f t="shared" si="8"/>
        <v>1</v>
      </c>
      <c r="K39" s="43" t="s">
        <v>40</v>
      </c>
      <c r="L39" s="43" t="s">
        <v>4</v>
      </c>
      <c r="M39" s="72"/>
      <c r="N39" s="41"/>
      <c r="O39" s="41"/>
      <c r="P39" s="45"/>
      <c r="Q39" s="41"/>
      <c r="R39" s="41"/>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6">
        <f t="shared" si="9"/>
        <v>1650</v>
      </c>
      <c r="BB39" s="47">
        <f t="shared" si="10"/>
        <v>1650</v>
      </c>
      <c r="BC39" s="37" t="str">
        <f t="shared" si="11"/>
        <v>INR  One Thousand Six Hundred &amp; Fifty  Only</v>
      </c>
      <c r="IA39" s="38">
        <v>17</v>
      </c>
      <c r="IB39" s="75" t="s">
        <v>110</v>
      </c>
      <c r="IC39" s="38" t="s">
        <v>82</v>
      </c>
      <c r="ID39" s="38">
        <v>3</v>
      </c>
      <c r="IE39" s="39" t="s">
        <v>38</v>
      </c>
      <c r="IF39" s="39" t="s">
        <v>43</v>
      </c>
      <c r="IG39" s="39" t="s">
        <v>60</v>
      </c>
      <c r="IH39" s="39">
        <v>10</v>
      </c>
      <c r="II39" s="39" t="s">
        <v>38</v>
      </c>
    </row>
    <row r="40" spans="1:243" s="38" customFormat="1" ht="42.75" customHeight="1">
      <c r="A40" s="22">
        <v>18</v>
      </c>
      <c r="B40" s="77" t="s">
        <v>111</v>
      </c>
      <c r="C40" s="24" t="s">
        <v>83</v>
      </c>
      <c r="D40" s="76">
        <v>1</v>
      </c>
      <c r="E40" s="99" t="s">
        <v>38</v>
      </c>
      <c r="F40" s="76">
        <v>5200</v>
      </c>
      <c r="G40" s="50"/>
      <c r="H40" s="51"/>
      <c r="I40" s="40" t="s">
        <v>39</v>
      </c>
      <c r="J40" s="42">
        <f t="shared" si="8"/>
        <v>1</v>
      </c>
      <c r="K40" s="43" t="s">
        <v>40</v>
      </c>
      <c r="L40" s="43" t="s">
        <v>4</v>
      </c>
      <c r="M40" s="72"/>
      <c r="N40" s="41"/>
      <c r="O40" s="41"/>
      <c r="P40" s="45"/>
      <c r="Q40" s="41"/>
      <c r="R40" s="41"/>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6">
        <f t="shared" si="9"/>
        <v>5200</v>
      </c>
      <c r="BB40" s="47">
        <f t="shared" si="10"/>
        <v>5200</v>
      </c>
      <c r="BC40" s="37" t="str">
        <f t="shared" si="11"/>
        <v>INR  Five Thousand Two Hundred    Only</v>
      </c>
      <c r="IA40" s="38">
        <v>18</v>
      </c>
      <c r="IB40" s="75" t="s">
        <v>133</v>
      </c>
      <c r="IC40" s="38" t="s">
        <v>83</v>
      </c>
      <c r="ID40" s="38">
        <v>1</v>
      </c>
      <c r="IE40" s="39" t="s">
        <v>38</v>
      </c>
      <c r="IF40" s="39" t="s">
        <v>43</v>
      </c>
      <c r="IG40" s="39" t="s">
        <v>60</v>
      </c>
      <c r="IH40" s="39">
        <v>10</v>
      </c>
      <c r="II40" s="39" t="s">
        <v>38</v>
      </c>
    </row>
    <row r="41" spans="1:243" s="38" customFormat="1" ht="57" customHeight="1">
      <c r="A41" s="22">
        <v>19</v>
      </c>
      <c r="B41" s="100" t="s">
        <v>112</v>
      </c>
      <c r="C41" s="24" t="s">
        <v>84</v>
      </c>
      <c r="D41" s="76">
        <v>15</v>
      </c>
      <c r="E41" s="99" t="s">
        <v>38</v>
      </c>
      <c r="F41" s="76">
        <v>40</v>
      </c>
      <c r="G41" s="50"/>
      <c r="H41" s="51"/>
      <c r="I41" s="40" t="s">
        <v>39</v>
      </c>
      <c r="J41" s="42">
        <f t="shared" si="8"/>
        <v>1</v>
      </c>
      <c r="K41" s="43" t="s">
        <v>40</v>
      </c>
      <c r="L41" s="43" t="s">
        <v>4</v>
      </c>
      <c r="M41" s="72"/>
      <c r="N41" s="41"/>
      <c r="O41" s="41"/>
      <c r="P41" s="45"/>
      <c r="Q41" s="41"/>
      <c r="R41" s="41"/>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6">
        <f t="shared" si="9"/>
        <v>600</v>
      </c>
      <c r="BB41" s="47">
        <f t="shared" si="10"/>
        <v>600</v>
      </c>
      <c r="BC41" s="37" t="str">
        <f t="shared" si="11"/>
        <v>INR  Six Hundred    Only</v>
      </c>
      <c r="IA41" s="38">
        <v>19</v>
      </c>
      <c r="IB41" s="75" t="s">
        <v>112</v>
      </c>
      <c r="IC41" s="38" t="s">
        <v>84</v>
      </c>
      <c r="ID41" s="38">
        <v>15</v>
      </c>
      <c r="IE41" s="39" t="s">
        <v>38</v>
      </c>
      <c r="IF41" s="39" t="s">
        <v>43</v>
      </c>
      <c r="IG41" s="39" t="s">
        <v>60</v>
      </c>
      <c r="IH41" s="39">
        <v>10</v>
      </c>
      <c r="II41" s="39" t="s">
        <v>38</v>
      </c>
    </row>
    <row r="42" spans="1:243" s="38" customFormat="1" ht="35.25" customHeight="1">
      <c r="A42" s="22">
        <v>20</v>
      </c>
      <c r="B42" s="101" t="s">
        <v>113</v>
      </c>
      <c r="C42" s="24" t="s">
        <v>85</v>
      </c>
      <c r="D42" s="76">
        <v>6</v>
      </c>
      <c r="E42" s="78" t="s">
        <v>38</v>
      </c>
      <c r="F42" s="76">
        <v>3081</v>
      </c>
      <c r="G42" s="50"/>
      <c r="H42" s="51"/>
      <c r="I42" s="40" t="s">
        <v>39</v>
      </c>
      <c r="J42" s="42">
        <f t="shared" si="8"/>
        <v>1</v>
      </c>
      <c r="K42" s="43" t="s">
        <v>40</v>
      </c>
      <c r="L42" s="43" t="s">
        <v>4</v>
      </c>
      <c r="M42" s="72"/>
      <c r="N42" s="41"/>
      <c r="O42" s="41"/>
      <c r="P42" s="45"/>
      <c r="Q42" s="41"/>
      <c r="R42" s="41"/>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f t="shared" si="9"/>
        <v>18486</v>
      </c>
      <c r="BB42" s="47">
        <f t="shared" si="10"/>
        <v>18486</v>
      </c>
      <c r="BC42" s="37" t="str">
        <f t="shared" si="11"/>
        <v>INR  Eighteen Thousand Four Hundred &amp; Eighty Six  Only</v>
      </c>
      <c r="IA42" s="38">
        <v>20</v>
      </c>
      <c r="IB42" s="75" t="s">
        <v>134</v>
      </c>
      <c r="IC42" s="38" t="s">
        <v>85</v>
      </c>
      <c r="ID42" s="38">
        <v>6</v>
      </c>
      <c r="IE42" s="39" t="s">
        <v>38</v>
      </c>
      <c r="IF42" s="39" t="s">
        <v>43</v>
      </c>
      <c r="IG42" s="39" t="s">
        <v>60</v>
      </c>
      <c r="IH42" s="39">
        <v>10</v>
      </c>
      <c r="II42" s="39" t="s">
        <v>38</v>
      </c>
    </row>
    <row r="43" spans="1:243" s="38" customFormat="1" ht="35.25" customHeight="1">
      <c r="A43" s="22">
        <v>21</v>
      </c>
      <c r="B43" s="102" t="s">
        <v>114</v>
      </c>
      <c r="C43" s="24" t="s">
        <v>86</v>
      </c>
      <c r="D43" s="76">
        <v>2</v>
      </c>
      <c r="E43" s="78" t="s">
        <v>38</v>
      </c>
      <c r="F43" s="76">
        <v>3200</v>
      </c>
      <c r="G43" s="50"/>
      <c r="H43" s="51"/>
      <c r="I43" s="40" t="s">
        <v>39</v>
      </c>
      <c r="J43" s="42">
        <f t="shared" si="8"/>
        <v>1</v>
      </c>
      <c r="K43" s="43" t="s">
        <v>40</v>
      </c>
      <c r="L43" s="43" t="s">
        <v>4</v>
      </c>
      <c r="M43" s="72"/>
      <c r="N43" s="41"/>
      <c r="O43" s="41"/>
      <c r="P43" s="45"/>
      <c r="Q43" s="41"/>
      <c r="R43" s="41"/>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6">
        <f t="shared" si="9"/>
        <v>6400</v>
      </c>
      <c r="BB43" s="47">
        <f t="shared" si="10"/>
        <v>6400</v>
      </c>
      <c r="BC43" s="37" t="str">
        <f t="shared" si="11"/>
        <v>INR  Six Thousand Four Hundred    Only</v>
      </c>
      <c r="IA43" s="38">
        <v>21</v>
      </c>
      <c r="IB43" s="75" t="s">
        <v>135</v>
      </c>
      <c r="IC43" s="38" t="s">
        <v>86</v>
      </c>
      <c r="ID43" s="38">
        <v>2</v>
      </c>
      <c r="IE43" s="39" t="s">
        <v>38</v>
      </c>
      <c r="IF43" s="39" t="s">
        <v>43</v>
      </c>
      <c r="IG43" s="39" t="s">
        <v>60</v>
      </c>
      <c r="IH43" s="39">
        <v>10</v>
      </c>
      <c r="II43" s="39" t="s">
        <v>38</v>
      </c>
    </row>
    <row r="44" spans="1:243" s="38" customFormat="1" ht="87.75" customHeight="1">
      <c r="A44" s="22">
        <v>22</v>
      </c>
      <c r="B44" s="91" t="s">
        <v>126</v>
      </c>
      <c r="C44" s="24" t="s">
        <v>87</v>
      </c>
      <c r="D44" s="76">
        <v>1</v>
      </c>
      <c r="E44" s="78" t="s">
        <v>38</v>
      </c>
      <c r="F44" s="76">
        <v>3068</v>
      </c>
      <c r="G44" s="50"/>
      <c r="H44" s="51"/>
      <c r="I44" s="40" t="s">
        <v>39</v>
      </c>
      <c r="J44" s="42">
        <f t="shared" si="8"/>
        <v>1</v>
      </c>
      <c r="K44" s="43" t="s">
        <v>40</v>
      </c>
      <c r="L44" s="43" t="s">
        <v>4</v>
      </c>
      <c r="M44" s="72"/>
      <c r="N44" s="41"/>
      <c r="O44" s="41"/>
      <c r="P44" s="45"/>
      <c r="Q44" s="41"/>
      <c r="R44" s="41"/>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6">
        <f t="shared" si="9"/>
        <v>3068</v>
      </c>
      <c r="BB44" s="47">
        <f t="shared" si="10"/>
        <v>3068</v>
      </c>
      <c r="BC44" s="37" t="str">
        <f t="shared" si="11"/>
        <v>INR  Three Thousand  &amp;Sixty Eight  Only</v>
      </c>
      <c r="IA44" s="38">
        <v>22</v>
      </c>
      <c r="IB44" s="75" t="s">
        <v>126</v>
      </c>
      <c r="IC44" s="38" t="s">
        <v>87</v>
      </c>
      <c r="ID44" s="38">
        <v>1</v>
      </c>
      <c r="IE44" s="39" t="s">
        <v>38</v>
      </c>
      <c r="IF44" s="39" t="s">
        <v>43</v>
      </c>
      <c r="IG44" s="39" t="s">
        <v>60</v>
      </c>
      <c r="IH44" s="39">
        <v>10</v>
      </c>
      <c r="II44" s="39" t="s">
        <v>38</v>
      </c>
    </row>
    <row r="45" spans="1:243" s="38" customFormat="1" ht="57" customHeight="1">
      <c r="A45" s="22">
        <v>23</v>
      </c>
      <c r="B45" s="103" t="s">
        <v>115</v>
      </c>
      <c r="C45" s="24" t="s">
        <v>88</v>
      </c>
      <c r="D45" s="76">
        <v>1</v>
      </c>
      <c r="E45" s="104" t="s">
        <v>119</v>
      </c>
      <c r="F45" s="76">
        <v>1500</v>
      </c>
      <c r="G45" s="50"/>
      <c r="H45" s="51"/>
      <c r="I45" s="40" t="s">
        <v>39</v>
      </c>
      <c r="J45" s="42">
        <f t="shared" si="8"/>
        <v>1</v>
      </c>
      <c r="K45" s="43" t="s">
        <v>40</v>
      </c>
      <c r="L45" s="43" t="s">
        <v>4</v>
      </c>
      <c r="M45" s="72"/>
      <c r="N45" s="41"/>
      <c r="O45" s="41"/>
      <c r="P45" s="45"/>
      <c r="Q45" s="41"/>
      <c r="R45" s="41"/>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6">
        <f t="shared" si="9"/>
        <v>1500</v>
      </c>
      <c r="BB45" s="47">
        <f t="shared" si="10"/>
        <v>1500</v>
      </c>
      <c r="BC45" s="37" t="str">
        <f t="shared" si="11"/>
        <v>INR  One Thousand Five Hundred    Only</v>
      </c>
      <c r="IA45" s="38">
        <v>23</v>
      </c>
      <c r="IB45" s="75" t="s">
        <v>115</v>
      </c>
      <c r="IC45" s="38" t="s">
        <v>88</v>
      </c>
      <c r="ID45" s="38">
        <v>1</v>
      </c>
      <c r="IE45" s="39" t="s">
        <v>119</v>
      </c>
      <c r="IF45" s="39" t="s">
        <v>43</v>
      </c>
      <c r="IG45" s="39" t="s">
        <v>60</v>
      </c>
      <c r="IH45" s="39">
        <v>10</v>
      </c>
      <c r="II45" s="39" t="s">
        <v>38</v>
      </c>
    </row>
    <row r="46" spans="1:243" s="38" customFormat="1" ht="48" customHeight="1">
      <c r="A46" s="52" t="s">
        <v>75</v>
      </c>
      <c r="B46" s="53"/>
      <c r="C46" s="54"/>
      <c r="D46" s="55"/>
      <c r="E46" s="55"/>
      <c r="F46" s="55"/>
      <c r="G46" s="55"/>
      <c r="H46" s="56"/>
      <c r="I46" s="56"/>
      <c r="J46" s="56"/>
      <c r="K46" s="56"/>
      <c r="L46" s="57"/>
      <c r="BA46" s="58">
        <f>SUM(BA13:BA45)</f>
        <v>630585</v>
      </c>
      <c r="BB46" s="59">
        <f>SUM(BB13:BB45)</f>
        <v>630585</v>
      </c>
      <c r="BC46" s="37" t="str">
        <f>SpellNumber($E$2,BB46)</f>
        <v>INR  Six Lakh Thirty Thousand Five Hundred &amp; Eighty Five  Only</v>
      </c>
      <c r="IE46" s="39">
        <v>4</v>
      </c>
      <c r="IF46" s="39" t="s">
        <v>43</v>
      </c>
      <c r="IG46" s="39" t="s">
        <v>60</v>
      </c>
      <c r="IH46" s="39">
        <v>10</v>
      </c>
      <c r="II46" s="39" t="s">
        <v>38</v>
      </c>
    </row>
    <row r="47" spans="1:243" s="68" customFormat="1" ht="17.25">
      <c r="A47" s="53" t="s">
        <v>76</v>
      </c>
      <c r="B47" s="60"/>
      <c r="C47" s="61"/>
      <c r="D47" s="62"/>
      <c r="E47" s="73" t="s">
        <v>62</v>
      </c>
      <c r="F47" s="74"/>
      <c r="G47" s="63"/>
      <c r="H47" s="64"/>
      <c r="I47" s="64"/>
      <c r="J47" s="64"/>
      <c r="K47" s="65"/>
      <c r="L47" s="66"/>
      <c r="M47" s="67"/>
      <c r="O47" s="38"/>
      <c r="P47" s="38"/>
      <c r="Q47" s="38"/>
      <c r="R47" s="38"/>
      <c r="S47" s="38"/>
      <c r="BA47" s="69">
        <f>IF(ISBLANK(F47),0,IF(E47="Excess (+)",ROUND(BA46+(BA46*F47),2),IF(E47="Less (-)",ROUND(BA46+(BA46*F47*(-1)),2),IF(E47="At Par",BA46,0))))</f>
        <v>0</v>
      </c>
      <c r="BB47" s="70">
        <f>ROUND(BA47,0)</f>
        <v>0</v>
      </c>
      <c r="BC47" s="37" t="str">
        <f>SpellNumber($E$2,BB47)</f>
        <v>INR Zero Only</v>
      </c>
      <c r="IE47" s="71"/>
      <c r="IF47" s="71"/>
      <c r="IG47" s="71"/>
      <c r="IH47" s="71"/>
      <c r="II47" s="71"/>
    </row>
    <row r="48" spans="1:243" s="68" customFormat="1" ht="17.25">
      <c r="A48" s="52" t="s">
        <v>77</v>
      </c>
      <c r="B48" s="52"/>
      <c r="C48" s="80" t="str">
        <f>SpellNumber($E$2,BB47)</f>
        <v>INR Zero Only</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IE48" s="71"/>
      <c r="IF48" s="71"/>
      <c r="IG48" s="71"/>
      <c r="IH48" s="71"/>
      <c r="II48" s="71"/>
    </row>
  </sheetData>
  <sheetProtection password="EEC8" sheet="1"/>
  <mergeCells count="8">
    <mergeCell ref="A9:BC9"/>
    <mergeCell ref="C48:BC48"/>
    <mergeCell ref="A1:L1"/>
    <mergeCell ref="A4:BC4"/>
    <mergeCell ref="A5:BC5"/>
    <mergeCell ref="A6:BC6"/>
    <mergeCell ref="A7:BC7"/>
    <mergeCell ref="B8:BC8"/>
  </mergeCells>
  <dataValidations count="21">
    <dataValidation type="list" allowBlank="1" showErrorMessage="1" sqref="E4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allowBlank="1" showInputMessage="1" showErrorMessage="1" promptTitle="Item Description" prompt="Please enter Item Description in text" sqref="B17:B22 B25">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4 G25:G4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7">
      <formula1>IF(E47="Select",-1,IF(E47="At Par",0,0))</formula1>
      <formula2>IF(E47="Select",-1,IF(E47="At Par",0,0.99))</formula2>
    </dataValidation>
    <dataValidation type="decimal" allowBlank="1" showInputMessage="1" showErrorMessage="1" promptTitle="Rate Entry" prompt="Please enter the Rate in Rupees for this item. " errorTitle="Invaid Entry" error="Only Numeric Values are allowed. " sqref="H25:H4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5">
      <formula1>0</formula1>
      <formula2>999999999999999</formula2>
    </dataValidation>
    <dataValidation type="list" allowBlank="1" showErrorMessage="1" sqref="K13:K45">
      <formula1>"Partial Conversion,Full Conversion"</formula1>
      <formula2>0</formula2>
    </dataValidation>
    <dataValidation allowBlank="1" showInputMessage="1" showErrorMessage="1" promptTitle="Addition / Deduction" prompt="Please Choose the correct One" sqref="J13:J45">
      <formula1>0</formula1>
      <formula2>0</formula2>
    </dataValidation>
    <dataValidation type="list" showErrorMessage="1" sqref="I13:I45">
      <formula1>"Excess(+),Less(-)"</formula1>
      <formula2>0</formula2>
    </dataValidation>
    <dataValidation allowBlank="1" showInputMessage="1" showErrorMessage="1" promptTitle="Itemcode/Make" prompt="Please enter text" sqref="C13:C4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5">
      <formula1>0</formula1>
      <formula2>999999999999999</formula2>
    </dataValidation>
    <dataValidation allowBlank="1" showInputMessage="1" showErrorMessage="1" promptTitle="Units" prompt="Please enter Units in text" sqref="E13:E45">
      <formula1>0</formula1>
      <formula2>0</formula2>
    </dataValidation>
    <dataValidation type="decimal" allowBlank="1" showInputMessage="1" showErrorMessage="1" promptTitle="Quantity" prompt="Please enter the Quantity for this item. " errorTitle="Invalid Entry" error="Only Numeric Values are allowed. " sqref="F13:F45 D13:D45">
      <formula1>0</formula1>
      <formula2>999999999999999</formula2>
    </dataValidation>
    <dataValidation type="list" allowBlank="1" showInputMessage="1" showErrorMessage="1" sqref="L13 L14 L15 L16 L17 L18 L19 L20 L21 L22 L23 L24 L25 L26 L27 L28 L29 L30 L31 L32 L33 L34 L35 L36 L37 L38 L39 L40 L41 L42 L43 L45 L44">
      <formula1>"INR"</formula1>
    </dataValidation>
    <dataValidation type="decimal" allowBlank="1" showErrorMessage="1" errorTitle="Invalid Entry" error="Only Numeric Values are allowed. " sqref="A13:A4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61</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2023-12-12T10:55:53Z</cp:lastPrinted>
  <dcterms:created xsi:type="dcterms:W3CDTF">2009-01-30T06:42:42Z</dcterms:created>
  <dcterms:modified xsi:type="dcterms:W3CDTF">2023-12-12T10:56:25Z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