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<sst xmlns="http://schemas.openxmlformats.org/spreadsheetml/2006/main" count="248" uniqueCount="99">
  <si>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</si>
  <si>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</si>
  <si>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</si>
  <si>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</si>
  <si>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</si>
  <si>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</si>
  <si>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</si>
  <si>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</si>
  <si>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</si>
  <si>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</si>
  <si>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</si>
  <si>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</si>
  <si>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</si>
  <si>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</si>
  <si>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</si>
  <si>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</si>
  <si>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</si>
  <si>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</si>
  <si>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</si>
  <si>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</si>
  <si>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</si>
  <si>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</si>
  <si>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</si>
  <si>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</si>
  <si>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</si>
  <si>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</si>
  <si>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</si>
  <si>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</si>
  <si>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</si>
  <si>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</si>
  <si>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</si>
  <si>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</si>
  <si>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</si>
  <si>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</si>
  <si>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</si>
  <si>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</si>
  <si>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</si>
  <si>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</si>
  <si>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</si>
  <si>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</si>
  <si>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</si>
  <si>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</si>
  <si>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</si>
  <si>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</si>
  <si>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</si>
  <si>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</si>
  <si>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</si>
  <si>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</si>
  <si>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</si>
  <si>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</si>
  <si>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</si>
  <si>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</si>
  <si>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</si>
  <si>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</si>
  <si>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</si>
  <si>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</si>
  <si>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</si>
  <si>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</si>
  <si>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</si>
  <si>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</si>
  <si>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</si>
  <si>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</si>
  <si>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</si>
  <si>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</si>
  <si>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</si>
  <si>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</si>
  <si>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</si>
  <si>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</si>
  <si>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</si>
  <si>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</si>
  <si>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</si>
  <si>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Contract No: IIT(BHU)/IWD/</t>
  </si>
  <si>
    <t>Sqm</t>
  </si>
  <si>
    <t>Add GST difference @6.33% on DSR 2018</t>
  </si>
  <si>
    <t>unit</t>
  </si>
  <si>
    <t>Providing and applying white cement based putty of average thickness 1 mm, of approved brand and manufacturer, over the plastered wall surface to prepare the surface even and smooth complete. (13.80)</t>
  </si>
  <si>
    <t>Name of Work: Providing and fixing of Aluminium partition and painting work at Department of Ceramic Engineering, IIT (BHU),Varanasi.</t>
  </si>
  <si>
    <r>
      <t xml:space="preserve">Removing dry or oil bound distemper, water proofing cement paint and the like by scrapping, sand papering and preparing the surface smooth including necessary repairs to scratches etc. complete. </t>
    </r>
    <r>
      <rPr>
        <b/>
        <sz val="12"/>
        <color indexed="8"/>
        <rFont val="Times New Roman"/>
        <family val="1"/>
      </rPr>
      <t>(14.46)</t>
    </r>
  </si>
  <si>
    <r>
      <t xml:space="preserve">Providing and applying white cement based putty of average thickness 1 mm, of approved brand and manufacturer, over the plastered wall surface to prepare the surface even and smooth complete. </t>
    </r>
    <r>
      <rPr>
        <b/>
        <sz val="12"/>
        <color indexed="8"/>
        <rFont val="Times New Roman"/>
        <family val="1"/>
      </rPr>
      <t>(13.80)</t>
    </r>
  </si>
  <si>
    <r>
      <t xml:space="preserve">Providing and fixing 100mm brass locks (best make of approved quality) for aluminium doors including necessary cutting and making good etc.complete. </t>
    </r>
    <r>
      <rPr>
        <b/>
        <sz val="12"/>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</si>
  <si>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2"/>
        <rFont val="Times New Roman"/>
        <family val="1"/>
      </rPr>
      <t>(9.84)</t>
    </r>
  </si>
  <si>
    <t>kg</t>
  </si>
  <si>
    <r>
      <t xml:space="preserve"> Distempering with oil bound washable distemper of approved brand and manufacture to give an even shade :  
New work (two or more coats) over and including water tinnable priming coat with cement primer</t>
    </r>
    <r>
      <rPr>
        <b/>
        <sz val="12"/>
        <color indexed="8"/>
        <rFont val="Times New Roman"/>
        <family val="1"/>
      </rPr>
      <t xml:space="preserve"> (13.41.1)</t>
    </r>
  </si>
  <si>
    <r>
      <t>Painting with synthetic enamel paint of approved brand and
manufacture of required colour to give an even shade :
One or more coats on old work</t>
    </r>
    <r>
      <rPr>
        <b/>
        <sz val="12"/>
        <color indexed="8"/>
        <rFont val="Times New Roman"/>
        <family val="1"/>
      </rPr>
      <t xml:space="preserve"> (13.99.1)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</si>
  <si>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(a) For fixed portion
Anodised aluminium (anodised transparent or dyed to required shade according to IS: 1868, Minimum anodic coating of grade AC
15) </t>
    </r>
    <r>
      <rPr>
        <b/>
        <sz val="12"/>
        <rFont val="Times New Roman"/>
        <family val="1"/>
      </rPr>
      <t>(21.1.1.1)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</si>
  <si>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t>
    </r>
    <r>
      <rPr>
        <b/>
        <sz val="12"/>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</si>
  <si>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2"/>
        <rFont val="Times New Roman"/>
        <family val="1"/>
      </rPr>
      <t>(21.3.2)</t>
    </r>
  </si>
  <si>
    <r>
      <t xml:space="preserve">Providing and fixing aluminium handles ISI marked anodised (anodic coating not less than grade AC 10 as per IS : 1868) transparent or dyed to required colour or shade with necessary screws etc. complete:
125 mm </t>
    </r>
    <r>
      <rPr>
        <b/>
        <sz val="12"/>
        <rFont val="Times New Roman"/>
        <family val="1"/>
      </rPr>
      <t>(9.100.1)</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</si>
  <si>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2"/>
        <rFont val="Times New Roman"/>
        <family val="1"/>
      </rPr>
      <t>(9.101.2)</t>
    </r>
  </si>
  <si>
    <t>Removing dry or oil bound distemper, water proofing cement paint and the like by scrapping, sand papering and preparing the surface smooth including necessary repairs to scratches etc. complete. (14.46)</t>
  </si>
  <si>
    <t xml:space="preserve"> Distempering with oil bound washable distemper of approved brand and manufacture to give an even shade :  
New work (two or more coats) over and including water tinnable priming coat with cement primer (13.41.1)</t>
  </si>
  <si>
    <t>Painting with synthetic enamel paint of approved brand and
manufacture of required colour to give an even shade :
One or more coats on old work (13.99.1)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</si>
  <si>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(a)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</si>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</sst>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bottom style="thin"/>
    </border>
    <border>
      <left style="thin"/>
      <right style="thin"/>
      <top style="dotted"/>
      <bottom style="thin"/>
    </border>
    <border>
      <left style="thin"/>
      <right style="thin"/>
      <top/>
      <bottom/>
    </border>
    <border>
      <left style="thin"/>
      <right/>
      <top/>
      <bottom style="thin"/>
    </border>
    <border>
      <left>
        <color indexed="63"/>
      </left>
      <right>
        <color indexed="63"/>
      </right>
      <top>
        <color indexed="63"/>
      </top>
      <bottom style="thin">
        <color indexed="8"/>
      </bottom>
    </border>
    <border>
      <left style="thin"/>
      <right/>
      <top style="thin"/>
      <bottom style="thin"/>
    </border>
    <border>
      <left style="thin"/>
      <right/>
      <top style="dotted"/>
      <bottom style="thin"/>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justify" vertical="top" wrapText="1"/>
    </xf>
    <xf numFmtId="0" fontId="25" fillId="0" borderId="22" xfId="0" applyFont="1" applyFill="1" applyBorder="1" applyAlignment="1">
      <alignment horizontal="justify" vertical="top" wrapText="1" shrinkToFit="1"/>
    </xf>
    <xf numFmtId="0" fontId="25" fillId="0" borderId="22" xfId="0" applyFont="1" applyFill="1" applyBorder="1" applyAlignment="1">
      <alignment horizontal="center" wrapText="1"/>
    </xf>
    <xf numFmtId="175" fontId="27" fillId="0" borderId="21" xfId="0" applyNumberFormat="1" applyFont="1" applyFill="1" applyBorder="1" applyAlignment="1">
      <alignment horizontal="left"/>
    </xf>
    <xf numFmtId="175" fontId="25" fillId="0" borderId="21" xfId="0" applyNumberFormat="1" applyFont="1" applyFill="1" applyBorder="1" applyAlignment="1">
      <alignment horizontal="center" vertical="center"/>
    </xf>
    <xf numFmtId="0" fontId="64"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4" xfId="0" applyFont="1" applyFill="1" applyBorder="1" applyAlignment="1">
      <alignment horizontal="center" vertical="top" wrapText="1"/>
    </xf>
    <xf numFmtId="0" fontId="25" fillId="0" borderId="25" xfId="0" applyFont="1" applyFill="1" applyBorder="1" applyAlignment="1">
      <alignment horizontal="center" vertical="top" wrapText="1"/>
    </xf>
    <xf numFmtId="0" fontId="64" fillId="0" borderId="26" xfId="0"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64" fillId="0" borderId="28" xfId="0" applyFont="1" applyFill="1" applyBorder="1" applyAlignment="1">
      <alignment horizontal="left" vertical="justify" wrapText="1"/>
    </xf>
    <xf numFmtId="0" fontId="64" fillId="0" borderId="29" xfId="0" applyFont="1" applyFill="1" applyBorder="1" applyAlignment="1">
      <alignment horizontal="left" vertical="justify" wrapText="1"/>
    </xf>
    <xf numFmtId="0" fontId="64" fillId="0" borderId="29" xfId="0" applyFont="1" applyFill="1" applyBorder="1" applyAlignment="1">
      <alignment horizontal="left" vertical="top" wrapText="1"/>
    </xf>
    <xf numFmtId="0" fontId="25" fillId="0" borderId="30" xfId="0" applyFont="1" applyFill="1" applyBorder="1" applyAlignment="1">
      <alignment horizontal="justify" vertical="top" wrapText="1" shrinkToFit="1"/>
    </xf>
    <xf numFmtId="0" fontId="25" fillId="0" borderId="30" xfId="0" applyFont="1" applyFill="1" applyBorder="1" applyAlignment="1">
      <alignment horizontal="center" wrapText="1" shrinkToFit="1"/>
    </xf>
    <xf numFmtId="0" fontId="25" fillId="0" borderId="22" xfId="0" applyFont="1" applyFill="1" applyBorder="1" applyAlignment="1">
      <alignment horizontal="center" wrapText="1" shrinkToFit="1"/>
    </xf>
    <xf numFmtId="0" fontId="25" fillId="0" borderId="22" xfId="0" applyFont="1" applyFill="1" applyBorder="1" applyAlignment="1">
      <alignment horizontal="justify" vertical="top" wrapText="1"/>
    </xf>
    <xf numFmtId="0" fontId="25" fillId="0" borderId="21"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37.2812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3" t="str">
        <f>B2&amp;" BoQ"</f>
        <v>Percentage BoQ</v>
      </c>
      <c r="B1" s="93"/>
      <c r="C1" s="93"/>
      <c r="D1" s="93"/>
      <c r="E1" s="93"/>
      <c r="F1" s="93"/>
      <c r="G1" s="93"/>
      <c r="H1" s="93"/>
      <c r="I1" s="93"/>
      <c r="J1" s="93"/>
      <c r="K1" s="93"/>
      <c r="L1" s="9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4" t="s">
        <v>70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6" customHeight="1">
      <c r="A5" s="94" t="s">
        <v>76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27" customHeight="1">
      <c r="A6" s="94" t="s">
        <v>71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13.5"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54.75">
      <c r="A8" s="11" t="s">
        <v>61</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3.5">
      <c r="A9" s="91"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66</v>
      </c>
      <c r="IC13" s="38" t="s">
        <v>34</v>
      </c>
      <c r="IE13" s="39"/>
      <c r="IF13" s="39" t="s">
        <v>35</v>
      </c>
      <c r="IG13" s="39" t="s">
        <v>36</v>
      </c>
      <c r="IH13" s="39">
        <v>10</v>
      </c>
      <c r="II13" s="39" t="s">
        <v>37</v>
      </c>
    </row>
    <row r="14" spans="1:243" s="38" customFormat="1" ht="87.75" customHeight="1">
      <c r="A14" s="85">
        <v>1</v>
      </c>
      <c r="B14" s="99" t="s">
        <v>77</v>
      </c>
      <c r="C14" s="24" t="s">
        <v>38</v>
      </c>
      <c r="D14" s="78">
        <v>120</v>
      </c>
      <c r="E14" s="90" t="s">
        <v>72</v>
      </c>
      <c r="F14" s="78">
        <v>18.25</v>
      </c>
      <c r="G14" s="41"/>
      <c r="H14" s="42"/>
      <c r="I14" s="40" t="s">
        <v>40</v>
      </c>
      <c r="J14" s="43">
        <f aca="true" t="shared" si="0" ref="J14:J19">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19">total_amount_ba($B$2,$D$2,D14,F14,J14,K14,M14)</f>
        <v>2190</v>
      </c>
      <c r="BB14" s="48">
        <f aca="true" t="shared" si="2" ref="BB14:BB19">BA14+SUM(N14:AZ14)</f>
        <v>2190</v>
      </c>
      <c r="BC14" s="37" t="str">
        <f aca="true" t="shared" si="3" ref="BC14:BC19">SpellNumber(L14,BB14)</f>
        <v>INR  Two Thousand One Hundred &amp; Ninety  Only</v>
      </c>
      <c r="IA14" s="38">
        <v>1</v>
      </c>
      <c r="IB14" s="77" t="s">
        <v>89</v>
      </c>
      <c r="IC14" s="38" t="s">
        <v>38</v>
      </c>
      <c r="ID14" s="38">
        <v>120</v>
      </c>
      <c r="IE14" s="39" t="s">
        <v>72</v>
      </c>
      <c r="IF14" s="39" t="s">
        <v>42</v>
      </c>
      <c r="IG14" s="39" t="s">
        <v>36</v>
      </c>
      <c r="IH14" s="39">
        <v>123.223</v>
      </c>
      <c r="II14" s="39" t="s">
        <v>39</v>
      </c>
    </row>
    <row r="15" spans="1:243" s="38" customFormat="1" ht="66" customHeight="1">
      <c r="A15" s="86">
        <v>2</v>
      </c>
      <c r="B15" s="99" t="s">
        <v>78</v>
      </c>
      <c r="C15" s="24" t="s">
        <v>43</v>
      </c>
      <c r="D15" s="78">
        <v>120</v>
      </c>
      <c r="E15" s="90" t="s">
        <v>72</v>
      </c>
      <c r="F15" s="78">
        <v>115.15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13818</v>
      </c>
      <c r="BB15" s="48">
        <f t="shared" si="2"/>
        <v>13818</v>
      </c>
      <c r="BC15" s="37" t="str">
        <f t="shared" si="3"/>
        <v>INR  Thirteen Thousand Eight Hundred &amp; Eighteen  Only</v>
      </c>
      <c r="IA15" s="38">
        <v>2</v>
      </c>
      <c r="IB15" s="77" t="s">
        <v>75</v>
      </c>
      <c r="IC15" s="38" t="s">
        <v>43</v>
      </c>
      <c r="ID15" s="38">
        <v>120</v>
      </c>
      <c r="IE15" s="39" t="s">
        <v>72</v>
      </c>
      <c r="IF15" s="39" t="s">
        <v>44</v>
      </c>
      <c r="IG15" s="39" t="s">
        <v>45</v>
      </c>
      <c r="IH15" s="39">
        <v>213</v>
      </c>
      <c r="II15" s="39" t="s">
        <v>39</v>
      </c>
    </row>
    <row r="16" spans="1:243" s="38" customFormat="1" ht="72" customHeight="1">
      <c r="A16" s="86">
        <v>3</v>
      </c>
      <c r="B16" s="100" t="s">
        <v>82</v>
      </c>
      <c r="C16" s="24" t="s">
        <v>46</v>
      </c>
      <c r="D16" s="78">
        <v>120</v>
      </c>
      <c r="E16" s="90" t="s">
        <v>72</v>
      </c>
      <c r="F16" s="78">
        <v>153.45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18414</v>
      </c>
      <c r="BB16" s="48">
        <f t="shared" si="2"/>
        <v>18414</v>
      </c>
      <c r="BC16" s="37" t="str">
        <f t="shared" si="3"/>
        <v>INR  Eighteen Thousand Four Hundred &amp; Fourteen  Only</v>
      </c>
      <c r="IA16" s="38">
        <v>3</v>
      </c>
      <c r="IB16" s="77" t="s">
        <v>90</v>
      </c>
      <c r="IC16" s="38" t="s">
        <v>46</v>
      </c>
      <c r="ID16" s="38">
        <v>120</v>
      </c>
      <c r="IE16" s="39" t="s">
        <v>72</v>
      </c>
      <c r="IF16" s="39" t="s">
        <v>49</v>
      </c>
      <c r="IG16" s="39" t="s">
        <v>50</v>
      </c>
      <c r="IH16" s="39">
        <v>10</v>
      </c>
      <c r="II16" s="39" t="s">
        <v>39</v>
      </c>
    </row>
    <row r="17" spans="1:243" s="38" customFormat="1" ht="60.75" customHeight="1">
      <c r="A17" s="86">
        <v>4</v>
      </c>
      <c r="B17" s="101" t="s">
        <v>83</v>
      </c>
      <c r="C17" s="24" t="s">
        <v>48</v>
      </c>
      <c r="D17" s="78">
        <v>38</v>
      </c>
      <c r="E17" s="90" t="s">
        <v>72</v>
      </c>
      <c r="F17" s="78">
        <v>79.95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9"/>
      <c r="AV17" s="46"/>
      <c r="AW17" s="46"/>
      <c r="AX17" s="46"/>
      <c r="AY17" s="46"/>
      <c r="AZ17" s="46"/>
      <c r="BA17" s="47">
        <f t="shared" si="1"/>
        <v>3038.1</v>
      </c>
      <c r="BB17" s="48">
        <f t="shared" si="2"/>
        <v>3038.1</v>
      </c>
      <c r="BC17" s="37" t="str">
        <f t="shared" si="3"/>
        <v>INR  Three Thousand  &amp;Thirty Eight  and Paise Ten Only</v>
      </c>
      <c r="IA17" s="38">
        <v>4</v>
      </c>
      <c r="IB17" s="77" t="s">
        <v>91</v>
      </c>
      <c r="IC17" s="38" t="s">
        <v>48</v>
      </c>
      <c r="ID17" s="38">
        <v>38</v>
      </c>
      <c r="IE17" s="39" t="s">
        <v>72</v>
      </c>
      <c r="IF17" s="39" t="s">
        <v>44</v>
      </c>
      <c r="IG17" s="39" t="s">
        <v>45</v>
      </c>
      <c r="IH17" s="39">
        <v>213</v>
      </c>
      <c r="II17" s="39" t="s">
        <v>39</v>
      </c>
    </row>
    <row r="18" spans="1:243" s="38" customFormat="1" ht="211.5" customHeight="1">
      <c r="A18" s="87">
        <v>5</v>
      </c>
      <c r="B18" s="102" t="s">
        <v>84</v>
      </c>
      <c r="C18" s="24" t="s">
        <v>51</v>
      </c>
      <c r="D18" s="78">
        <v>443</v>
      </c>
      <c r="E18" s="103" t="s">
        <v>81</v>
      </c>
      <c r="F18" s="78">
        <v>423.95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187809.85</v>
      </c>
      <c r="BB18" s="48">
        <f t="shared" si="2"/>
        <v>187809.85</v>
      </c>
      <c r="BC18" s="37" t="str">
        <f t="shared" si="3"/>
        <v>INR  One Lakh Eighty Seven Thousand Eight Hundred &amp; Nine  and Paise Eighty Five Only</v>
      </c>
      <c r="IA18" s="38">
        <v>5</v>
      </c>
      <c r="IB18" s="77" t="s">
        <v>92</v>
      </c>
      <c r="IC18" s="38" t="s">
        <v>51</v>
      </c>
      <c r="ID18" s="38">
        <v>443</v>
      </c>
      <c r="IE18" s="39" t="s">
        <v>81</v>
      </c>
      <c r="IF18" s="39" t="s">
        <v>42</v>
      </c>
      <c r="IG18" s="39" t="s">
        <v>36</v>
      </c>
      <c r="IH18" s="39">
        <v>123.223</v>
      </c>
      <c r="II18" s="39" t="s">
        <v>39</v>
      </c>
    </row>
    <row r="19" spans="1:243" s="38" customFormat="1" ht="101.25" customHeight="1">
      <c r="A19" s="88">
        <v>6</v>
      </c>
      <c r="B19" s="81" t="s">
        <v>85</v>
      </c>
      <c r="C19" s="24" t="s">
        <v>52</v>
      </c>
      <c r="D19" s="78">
        <v>6</v>
      </c>
      <c r="E19" s="104" t="s">
        <v>63</v>
      </c>
      <c r="F19" s="78">
        <v>997.7</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5986.2</v>
      </c>
      <c r="BB19" s="48">
        <f t="shared" si="2"/>
        <v>5986.2</v>
      </c>
      <c r="BC19" s="37" t="str">
        <f t="shared" si="3"/>
        <v>INR  Five Thousand Nine Hundred &amp; Eighty Six  and Paise Twenty Only</v>
      </c>
      <c r="IA19" s="38">
        <v>6</v>
      </c>
      <c r="IB19" s="77" t="s">
        <v>93</v>
      </c>
      <c r="IC19" s="38" t="s">
        <v>52</v>
      </c>
      <c r="ID19" s="38">
        <v>6</v>
      </c>
      <c r="IE19" s="39" t="s">
        <v>63</v>
      </c>
      <c r="IF19" s="39" t="s">
        <v>35</v>
      </c>
      <c r="IG19" s="39" t="s">
        <v>47</v>
      </c>
      <c r="IH19" s="39">
        <v>10</v>
      </c>
      <c r="II19" s="39" t="s">
        <v>39</v>
      </c>
    </row>
    <row r="20" spans="1:243" s="38" customFormat="1" ht="88.5" customHeight="1">
      <c r="A20" s="87">
        <v>7</v>
      </c>
      <c r="B20" s="81" t="s">
        <v>86</v>
      </c>
      <c r="C20" s="24" t="s">
        <v>53</v>
      </c>
      <c r="D20" s="78">
        <v>2</v>
      </c>
      <c r="E20" s="82" t="s">
        <v>63</v>
      </c>
      <c r="F20" s="78">
        <v>1296.4</v>
      </c>
      <c r="G20" s="41"/>
      <c r="H20" s="41"/>
      <c r="I20" s="40" t="s">
        <v>40</v>
      </c>
      <c r="J20" s="43">
        <f>IF(I20="Less(-)",-1,1)</f>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total_amount_ba($B$2,$D$2,D20,F20,J20,K20,M20)</f>
        <v>2592.8</v>
      </c>
      <c r="BB20" s="48">
        <f>BA20+SUM(N20:AZ20)</f>
        <v>2592.8</v>
      </c>
      <c r="BC20" s="37" t="str">
        <f>SpellNumber(L20,BB20)</f>
        <v>INR  Two Thousand Five Hundred &amp; Ninety Two  and Paise Eighty Only</v>
      </c>
      <c r="IA20" s="38">
        <v>7</v>
      </c>
      <c r="IB20" s="77" t="s">
        <v>94</v>
      </c>
      <c r="IC20" s="38" t="s">
        <v>53</v>
      </c>
      <c r="ID20" s="38">
        <v>2</v>
      </c>
      <c r="IE20" s="39" t="s">
        <v>63</v>
      </c>
      <c r="IF20" s="39" t="s">
        <v>44</v>
      </c>
      <c r="IG20" s="39" t="s">
        <v>45</v>
      </c>
      <c r="IH20" s="39">
        <v>213</v>
      </c>
      <c r="II20" s="39" t="s">
        <v>39</v>
      </c>
    </row>
    <row r="21" spans="1:243" s="38" customFormat="1" ht="71.25" customHeight="1">
      <c r="A21" s="86">
        <v>8</v>
      </c>
      <c r="B21" s="105" t="s">
        <v>87</v>
      </c>
      <c r="C21" s="24" t="s">
        <v>54</v>
      </c>
      <c r="D21" s="78">
        <v>6</v>
      </c>
      <c r="E21" s="82" t="s">
        <v>39</v>
      </c>
      <c r="F21" s="78">
        <v>59.65</v>
      </c>
      <c r="G21" s="41"/>
      <c r="H21" s="50"/>
      <c r="I21" s="40" t="s">
        <v>40</v>
      </c>
      <c r="J21" s="43">
        <f>IF(I21="Less(-)",-1,1)</f>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total_amount_ba($B$2,$D$2,D21,F21,J21,K21,M21)</f>
        <v>357.9</v>
      </c>
      <c r="BB21" s="48">
        <f>BA21+SUM(N21:AZ21)</f>
        <v>357.9</v>
      </c>
      <c r="BC21" s="37" t="str">
        <f>SpellNumber(L21,BB21)</f>
        <v>INR  Three Hundred &amp; Fifty Seven  and Paise Ninety Only</v>
      </c>
      <c r="IA21" s="38">
        <v>8</v>
      </c>
      <c r="IB21" s="77" t="s">
        <v>95</v>
      </c>
      <c r="IC21" s="38" t="s">
        <v>54</v>
      </c>
      <c r="ID21" s="38">
        <v>6</v>
      </c>
      <c r="IE21" s="39" t="s">
        <v>39</v>
      </c>
      <c r="IF21" s="39" t="s">
        <v>49</v>
      </c>
      <c r="IG21" s="39" t="s">
        <v>50</v>
      </c>
      <c r="IH21" s="39">
        <v>10</v>
      </c>
      <c r="II21" s="39" t="s">
        <v>39</v>
      </c>
    </row>
    <row r="22" spans="1:243" s="38" customFormat="1" ht="47.25" customHeight="1">
      <c r="A22" s="89">
        <v>9</v>
      </c>
      <c r="B22" s="79" t="s">
        <v>79</v>
      </c>
      <c r="C22" s="24" t="s">
        <v>55</v>
      </c>
      <c r="D22" s="78">
        <v>3</v>
      </c>
      <c r="E22" s="106" t="s">
        <v>39</v>
      </c>
      <c r="F22" s="78">
        <v>458.55</v>
      </c>
      <c r="G22" s="51"/>
      <c r="H22" s="52"/>
      <c r="I22" s="40" t="s">
        <v>40</v>
      </c>
      <c r="J22" s="43">
        <f>IF(I22="Less(-)",-1,1)</f>
        <v>1</v>
      </c>
      <c r="K22" s="44" t="s">
        <v>41</v>
      </c>
      <c r="L22" s="44" t="s">
        <v>4</v>
      </c>
      <c r="M22" s="74"/>
      <c r="N22" s="41"/>
      <c r="O22" s="41"/>
      <c r="P22" s="46"/>
      <c r="Q22" s="41"/>
      <c r="R22" s="41"/>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total_amount_ba($B$2,$D$2,D22,F22,J22,K22,M22)</f>
        <v>1375.65</v>
      </c>
      <c r="BB22" s="48">
        <f>BA22+SUM(N22:AZ22)</f>
        <v>1375.65</v>
      </c>
      <c r="BC22" s="37" t="str">
        <f>SpellNumber(L22,BB22)</f>
        <v>INR  One Thousand Three Hundred &amp; Seventy Five  and Paise Sixty Five Only</v>
      </c>
      <c r="IA22" s="38">
        <v>9</v>
      </c>
      <c r="IB22" s="77" t="s">
        <v>96</v>
      </c>
      <c r="IC22" s="38" t="s">
        <v>55</v>
      </c>
      <c r="ID22" s="38">
        <v>3</v>
      </c>
      <c r="IE22" s="39" t="s">
        <v>39</v>
      </c>
      <c r="IF22" s="39" t="s">
        <v>44</v>
      </c>
      <c r="IG22" s="39" t="s">
        <v>58</v>
      </c>
      <c r="IH22" s="39">
        <v>10</v>
      </c>
      <c r="II22" s="39" t="s">
        <v>39</v>
      </c>
    </row>
    <row r="23" spans="1:243" s="38" customFormat="1" ht="96" customHeight="1">
      <c r="A23" s="86">
        <v>10</v>
      </c>
      <c r="B23" s="80" t="s">
        <v>80</v>
      </c>
      <c r="C23" s="24" t="s">
        <v>56</v>
      </c>
      <c r="D23" s="78">
        <v>3</v>
      </c>
      <c r="E23" s="106" t="s">
        <v>39</v>
      </c>
      <c r="F23" s="78">
        <v>851.6</v>
      </c>
      <c r="G23" s="51"/>
      <c r="H23" s="52"/>
      <c r="I23" s="40" t="s">
        <v>40</v>
      </c>
      <c r="J23" s="43">
        <f>IF(I23="Less(-)",-1,1)</f>
        <v>1</v>
      </c>
      <c r="K23" s="44" t="s">
        <v>41</v>
      </c>
      <c r="L23" s="44" t="s">
        <v>4</v>
      </c>
      <c r="M23" s="74"/>
      <c r="N23" s="41"/>
      <c r="O23" s="41"/>
      <c r="P23" s="46"/>
      <c r="Q23" s="41"/>
      <c r="R23" s="41"/>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total_amount_ba($B$2,$D$2,D23,F23,J23,K23,M23)</f>
        <v>2554.8</v>
      </c>
      <c r="BB23" s="48">
        <f>BA23+SUM(N23:AZ23)</f>
        <v>2554.8</v>
      </c>
      <c r="BC23" s="37" t="str">
        <f>SpellNumber(L23,BB23)</f>
        <v>INR  Two Thousand Five Hundred &amp; Fifty Four  and Paise Eighty Only</v>
      </c>
      <c r="IA23" s="38">
        <v>10</v>
      </c>
      <c r="IB23" s="77" t="s">
        <v>97</v>
      </c>
      <c r="IC23" s="38" t="s">
        <v>56</v>
      </c>
      <c r="ID23" s="38">
        <v>3</v>
      </c>
      <c r="IE23" s="39" t="s">
        <v>39</v>
      </c>
      <c r="IF23" s="39" t="s">
        <v>44</v>
      </c>
      <c r="IG23" s="39" t="s">
        <v>58</v>
      </c>
      <c r="IH23" s="39">
        <v>10</v>
      </c>
      <c r="II23" s="39" t="s">
        <v>39</v>
      </c>
    </row>
    <row r="24" spans="1:243" s="38" customFormat="1" ht="33" customHeight="1">
      <c r="A24" s="87">
        <v>11</v>
      </c>
      <c r="B24" s="105" t="s">
        <v>88</v>
      </c>
      <c r="C24" s="24" t="s">
        <v>57</v>
      </c>
      <c r="D24" s="78">
        <v>3</v>
      </c>
      <c r="E24" s="82" t="s">
        <v>39</v>
      </c>
      <c r="F24" s="78">
        <v>62.05</v>
      </c>
      <c r="G24" s="51"/>
      <c r="H24" s="52"/>
      <c r="I24" s="40" t="s">
        <v>40</v>
      </c>
      <c r="J24" s="43">
        <f>IF(I24="Less(-)",-1,1)</f>
        <v>1</v>
      </c>
      <c r="K24" s="44" t="s">
        <v>41</v>
      </c>
      <c r="L24" s="44" t="s">
        <v>4</v>
      </c>
      <c r="M24" s="74"/>
      <c r="N24" s="41"/>
      <c r="O24" s="41"/>
      <c r="P24" s="46"/>
      <c r="Q24" s="41"/>
      <c r="R24" s="41"/>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total_amount_ba($B$2,$D$2,D24,F24,J24,K24,M24)</f>
        <v>186.15</v>
      </c>
      <c r="BB24" s="48">
        <f>BA24+SUM(N24:AZ24)</f>
        <v>186.15</v>
      </c>
      <c r="BC24" s="37" t="str">
        <f>SpellNumber(L24,BB24)</f>
        <v>INR  One Hundred &amp; Eighty Six  and Paise Fifteen Only</v>
      </c>
      <c r="IA24" s="38">
        <v>11</v>
      </c>
      <c r="IB24" s="77" t="s">
        <v>98</v>
      </c>
      <c r="IC24" s="38" t="s">
        <v>57</v>
      </c>
      <c r="ID24" s="38">
        <v>3</v>
      </c>
      <c r="IE24" s="39" t="s">
        <v>39</v>
      </c>
      <c r="IF24" s="39" t="s">
        <v>44</v>
      </c>
      <c r="IG24" s="39" t="s">
        <v>58</v>
      </c>
      <c r="IH24" s="39">
        <v>10</v>
      </c>
      <c r="II24" s="39" t="s">
        <v>39</v>
      </c>
    </row>
    <row r="25" spans="1:243" s="38" customFormat="1" ht="57" customHeight="1">
      <c r="A25" s="22">
        <v>12</v>
      </c>
      <c r="B25" s="83" t="s">
        <v>73</v>
      </c>
      <c r="C25" s="24" t="s">
        <v>65</v>
      </c>
      <c r="D25" s="78">
        <v>1</v>
      </c>
      <c r="E25" s="84" t="s">
        <v>74</v>
      </c>
      <c r="F25" s="78">
        <v>6.33</v>
      </c>
      <c r="G25" s="51"/>
      <c r="H25" s="52"/>
      <c r="I25" s="40" t="s">
        <v>40</v>
      </c>
      <c r="J25" s="43">
        <v>1</v>
      </c>
      <c r="K25" s="44" t="s">
        <v>41</v>
      </c>
      <c r="L25" s="44" t="s">
        <v>4</v>
      </c>
      <c r="M25" s="74"/>
      <c r="N25" s="41"/>
      <c r="O25" s="41"/>
      <c r="P25" s="46"/>
      <c r="Q25" s="41"/>
      <c r="R25" s="41"/>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(BA14+BA15+BA16+BA17+BA18+BA19+BA20+BA21+BA22+BA23+BA24)*6.33%</f>
        <v>15085.87</v>
      </c>
      <c r="BB25" s="48">
        <f>BA25+SUM(N25:AZ25)</f>
        <v>15085.87</v>
      </c>
      <c r="BC25" s="37" t="str">
        <f>SpellNumber(L25,BB25)</f>
        <v>INR  Fifteen Thousand  &amp;Eighty Five  and Paise Eighty Seven Only</v>
      </c>
      <c r="IA25" s="38">
        <v>12</v>
      </c>
      <c r="IB25" s="77" t="s">
        <v>73</v>
      </c>
      <c r="IC25" s="38" t="s">
        <v>65</v>
      </c>
      <c r="ID25" s="38">
        <v>1</v>
      </c>
      <c r="IE25" s="39" t="s">
        <v>74</v>
      </c>
      <c r="IF25" s="39" t="s">
        <v>44</v>
      </c>
      <c r="IG25" s="39" t="s">
        <v>58</v>
      </c>
      <c r="IH25" s="39">
        <v>10</v>
      </c>
      <c r="II25" s="39" t="s">
        <v>39</v>
      </c>
    </row>
    <row r="26" spans="1:243" s="38" customFormat="1" ht="48" customHeight="1">
      <c r="A26" s="53" t="s">
        <v>67</v>
      </c>
      <c r="B26" s="54"/>
      <c r="C26" s="55"/>
      <c r="D26" s="56"/>
      <c r="E26" s="56"/>
      <c r="F26" s="56"/>
      <c r="G26" s="56"/>
      <c r="H26" s="57"/>
      <c r="I26" s="57"/>
      <c r="J26" s="57"/>
      <c r="K26" s="57"/>
      <c r="L26" s="58"/>
      <c r="BA26" s="59">
        <f>SUM(BA13:BA25)</f>
        <v>253409.32</v>
      </c>
      <c r="BB26" s="60">
        <f>SUM(BB13:BB25)</f>
        <v>253409.32</v>
      </c>
      <c r="BC26" s="37" t="str">
        <f>SpellNumber($E$2,BB26)</f>
        <v>INR  Two Lakh Fifty Three Thousand Four Hundred &amp; Nine  and Paise Thirty Two Only</v>
      </c>
      <c r="IE26" s="39">
        <v>4</v>
      </c>
      <c r="IF26" s="39" t="s">
        <v>44</v>
      </c>
      <c r="IG26" s="39" t="s">
        <v>58</v>
      </c>
      <c r="IH26" s="39">
        <v>10</v>
      </c>
      <c r="II26" s="39" t="s">
        <v>39</v>
      </c>
    </row>
    <row r="27" spans="1:243" s="69" customFormat="1" ht="17.25">
      <c r="A27" s="54" t="s">
        <v>68</v>
      </c>
      <c r="B27" s="61"/>
      <c r="C27" s="62"/>
      <c r="D27" s="63"/>
      <c r="E27" s="75" t="s">
        <v>60</v>
      </c>
      <c r="F27" s="76"/>
      <c r="G27" s="64"/>
      <c r="H27" s="65"/>
      <c r="I27" s="65"/>
      <c r="J27" s="65"/>
      <c r="K27" s="66"/>
      <c r="L27" s="67"/>
      <c r="M27" s="68"/>
      <c r="O27" s="38"/>
      <c r="P27" s="38"/>
      <c r="Q27" s="38"/>
      <c r="R27" s="38"/>
      <c r="S27" s="38"/>
      <c r="BA27" s="70">
        <f>IF(ISBLANK(F27),0,IF(E27="Excess (+)",ROUND(BA26+(BA26*F27),2),IF(E27="Less (-)",ROUND(BA26+(BA26*F27*(-1)),2),IF(E27="At Par",BA26,0))))</f>
        <v>0</v>
      </c>
      <c r="BB27" s="71">
        <f>ROUND(BA27,0)</f>
        <v>0</v>
      </c>
      <c r="BC27" s="37" t="str">
        <f>SpellNumber($E$2,BB27)</f>
        <v>INR Zero Only</v>
      </c>
      <c r="IE27" s="72"/>
      <c r="IF27" s="72"/>
      <c r="IG27" s="72"/>
      <c r="IH27" s="72"/>
      <c r="II27" s="72"/>
    </row>
    <row r="28" spans="1:243" s="69" customFormat="1" ht="17.25">
      <c r="A28" s="53" t="s">
        <v>69</v>
      </c>
      <c r="B28" s="53"/>
      <c r="C28" s="92" t="str">
        <f>SpellNumber($E$2,BB27)</f>
        <v>INR Zero Only</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IE28" s="72"/>
      <c r="IF28" s="72"/>
      <c r="IG28" s="72"/>
      <c r="IH28" s="72"/>
      <c r="II28" s="72"/>
    </row>
  </sheetData>
  <sheetProtection password="EEC8" sheet="1"/>
  <mergeCells count="8">
    <mergeCell ref="A9:BC9"/>
    <mergeCell ref="C28:BC28"/>
    <mergeCell ref="A1:L1"/>
    <mergeCell ref="A4:BC4"/>
    <mergeCell ref="A5:BC5"/>
    <mergeCell ref="A6:BC6"/>
    <mergeCell ref="A7:BC7"/>
    <mergeCell ref="B8:BC8"/>
  </mergeCells>
  <dataValidations count="21">
    <dataValidation type="list" allowBlank="1" showErrorMessage="1" sqref="E2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allowBlank="1" showInputMessage="1" showErrorMessage="1" promptTitle="Item Description" prompt="Please enter Item Description in text" sqref="B21 B17:B19">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0 G21:G2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InputMessage="1" showErrorMessage="1" sqref="L23 L13 L14 L15 L16 L17 L18 L19 L20 L21 L22 L25 L24">
      <formula1>"INR"</formula1>
    </dataValidation>
    <dataValidation type="decimal" allowBlank="1" showInputMessage="1" showErrorMessage="1" promptTitle="Rate Entry" prompt="Please enter the Rate in Rupees for this item. " errorTitle="Invaid Entry" error="Only Numeric Values are allowed. " sqref="H21:H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5">
      <formula1>0</formula1>
      <formula2>999999999999999</formula2>
    </dataValidation>
    <dataValidation type="list" allowBlank="1" showErrorMessage="1" sqref="K13:K25">
      <formula1>"Partial Conversion,Full Conversion"</formula1>
      <formula2>0</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ErrorMessage="1" errorTitle="Invalid Entry" error="Only Numeric Values are allowed. " sqref="A13:A2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7" t="s">
        <v>59</v>
      </c>
      <c r="F6" s="97"/>
      <c r="G6" s="97"/>
      <c r="H6" s="97"/>
      <c r="I6" s="97"/>
      <c r="J6" s="97"/>
      <c r="K6" s="97"/>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2024-02-20T13:41:32Z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