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<sst xmlns="http://schemas.openxmlformats.org/spreadsheetml/2006/main" count="704" uniqueCount="216">
  <si>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</si>
  <si>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</si>
  <si>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</si>
  <si>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</si>
  <si>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</si>
  <si>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</si>
  <si>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</si>
  <si>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</si>
  <si>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</si>
  <si>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</si>
  <si>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</si>
  <si>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</si>
  <si>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</si>
  <si>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</si>
  <si>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</si>
  <si>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</si>
  <si>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</si>
  <si>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</si>
  <si>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</si>
  <si>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</si>
  <si>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</si>
  <si>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</si>
  <si>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</si>
  <si>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</si>
  <si>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</si>
  <si>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</si>
  <si>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</si>
  <si>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</si>
  <si>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</si>
  <si>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</si>
  <si>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</si>
  <si>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</si>
  <si>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</si>
  <si>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</si>
  <si>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</si>
  <si>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</si>
  <si>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</si>
  <si>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</si>
  <si>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</si>
  <si>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</si>
  <si>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</si>
  <si>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</si>
  <si>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</si>
  <si>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</si>
  <si>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</si>
  <si>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</si>
  <si>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</si>
  <si>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</si>
  <si>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</si>
  <si>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</si>
  <si>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</si>
  <si>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</si>
  <si>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</si>
  <si>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</si>
  <si>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</si>
  <si>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</si>
  <si>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</si>
  <si>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</si>
  <si>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</si>
  <si>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</si>
  <si>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</si>
  <si>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</si>
  <si>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</si>
  <si>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</si>
  <si>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</si>
  <si>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</si>
  <si>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</si>
  <si>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</si>
  <si>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</si>
  <si>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</si>
  <si>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</si>
  <si>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</si>
  <si>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</si>
  <si>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</si>
  <si>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</si>
  <si>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</si>
  <si>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</si>
  <si>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</si>
  <si>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</si>
  <si>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</si>
  <si>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</si>
  <si>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</si>
  <si>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</si>
  <si>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</si>
  <si>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</si>
  <si>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</si>
  <si>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</si>
  <si>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</si>
  <si>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</si>
  <si>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</si>
  <si>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</si>
  <si>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</si>
  <si>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</si>
  <si>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</si>
  <si>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</si>
  <si>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</si>
  <si>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BI01010001010000000000000515BI0100001154</t>
  </si>
  <si>
    <t>BI01010001010000000000000515BI0100001155</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</si>
  <si>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</si>
  <si>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</si>
  <si>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</si>
  <si>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</si>
  <si>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</si>
  <si>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</si>
  <si>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</si>
  <si>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</si>
  <si>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</si>
  <si>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Tender Inviting Authority: Superintending Engineer, Institute Works Department, IIT(BHU), Varanasi</t>
  </si>
  <si>
    <t>Contract No: IIT(BHU)/IWD/</t>
  </si>
  <si>
    <t>BI01010001010000000000000515BI0100001203</t>
  </si>
  <si>
    <t>Nos.</t>
  </si>
  <si>
    <t>Add GST difference @6.33% on DSR 2018</t>
  </si>
  <si>
    <t>unit</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</si>
  <si>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</si>
  <si>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Name of Work: Renovation/ Modification of girls toilet, Demolishing of walls, Cycle parking and Paver block Road in Limbdi Hostel, IIT(BHU).</t>
  </si>
  <si>
    <r>
      <t xml:space="preserve">Demolishing R.C.C. work manually/ by mechanical means including stacking of steel bars and disposal of unserviceable material within 50 metres lead as per direction of Engineer - in- charge. </t>
    </r>
    <r>
      <rPr>
        <b/>
        <sz val="10"/>
        <rFont val="Times New Roman"/>
        <family val="1"/>
      </rPr>
      <t xml:space="preserve">(15.3) </t>
    </r>
    <r>
      <rPr>
        <sz val="10"/>
        <rFont val="Times New Roman"/>
        <family val="1"/>
      </rPr>
      <t xml:space="preserve">       </t>
    </r>
  </si>
  <si>
    <r>
      <t xml:space="preserve">Demolishing cement concrete manually / by mechanical means and disposal of material within 50 metres lead as per direction of Engineer in charge.    Nominal concrete 1:3:6 or richer mix (i/c equivalent design mix) </t>
    </r>
    <r>
      <rPr>
        <b/>
        <sz val="10"/>
        <rFont val="Times New Roman"/>
        <family val="1"/>
      </rPr>
      <t xml:space="preserve">(15.2.1) </t>
    </r>
    <r>
      <rPr>
        <sz val="10"/>
        <rFont val="Times New Roman"/>
        <family val="1"/>
      </rPr>
      <t xml:space="preserve">       </t>
    </r>
  </si>
  <si>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 xml:space="preserve">(15.7.4) </t>
    </r>
    <r>
      <rPr>
        <sz val="10"/>
        <rFont val="Times New Roman"/>
        <family val="1"/>
      </rPr>
      <t xml:space="preserve">     </t>
    </r>
  </si>
  <si>
    <r>
      <t xml:space="preserve">1:2:4 (1 Cement : 2 coarse sand : 4 graded stone  aggregate 20 mm nominal size) </t>
    </r>
    <r>
      <rPr>
        <b/>
        <sz val="10"/>
        <rFont val="Times New Roman"/>
        <family val="1"/>
      </rPr>
      <t>(4.1.3)</t>
    </r>
  </si>
  <si>
    <r>
      <t xml:space="preserve">Brick work with common burnt clay F.P.S. (non modular) bricks of class designation 7.5 in  foundation and plinth in : Cement mortar 1:6 (1 cement : 6 coarse sand) </t>
    </r>
    <r>
      <rPr>
        <b/>
        <sz val="10"/>
        <rFont val="Times New Roman"/>
        <family val="1"/>
      </rPr>
      <t>(6.1.2)</t>
    </r>
  </si>
  <si>
    <r>
      <t xml:space="preserve">Brick work with common burnt clay F.P.S. (non modular) bricks of class designation 7.5 in superstructure above plinth level up to floor V level in all shapes and sizes in :Cement mortar 1:6 (1 cement : 6 coarse sand) </t>
    </r>
    <r>
      <rPr>
        <b/>
        <sz val="10"/>
        <rFont val="Times New Roman"/>
        <family val="1"/>
      </rPr>
      <t>(6.4.2)</t>
    </r>
  </si>
  <si>
    <r>
      <t xml:space="preserve">Half brick masonry with common burnt clay F.P.S. (non modular) bricks of class designation 75 in superstructure above plinth level up to floor V level  : Cement mortar 1:4 (1 Cement : 4 coarse sand) </t>
    </r>
    <r>
      <rPr>
        <b/>
        <sz val="10"/>
        <rFont val="Times New Roman"/>
        <family val="1"/>
      </rPr>
      <t>(6.13.2)</t>
    </r>
  </si>
  <si>
    <r>
      <t>12 mm cement plaster of mix : 1:6 (1 cement : 6 coarse sand)</t>
    </r>
    <r>
      <rPr>
        <b/>
        <sz val="10"/>
        <rFont val="Times New Roman"/>
        <family val="1"/>
      </rPr>
      <t xml:space="preserve">   (13.4.2)   </t>
    </r>
    <r>
      <rPr>
        <sz val="10"/>
        <rFont val="Times New Roman"/>
        <family val="1"/>
      </rPr>
      <t xml:space="preserve">  </t>
    </r>
  </si>
  <si>
    <r>
      <t xml:space="preserve">15 mm cement plaster on rough side of single or half brick wall  of mix : 1:6 (1 cement : 6 coarse sand) </t>
    </r>
    <r>
      <rPr>
        <b/>
        <sz val="10"/>
        <rFont val="Times New Roman"/>
        <family val="1"/>
      </rPr>
      <t xml:space="preserve">(13.5.2)      </t>
    </r>
    <r>
      <rPr>
        <sz val="10"/>
        <rFont val="Times New Roman"/>
        <family val="1"/>
      </rPr>
      <t xml:space="preserve">                      </t>
    </r>
  </si>
  <si>
    <r>
      <t xml:space="preserve">Surface dressing of the ground including removing vegetation and inequalities not exceeding 15 cm deep and disposal of rubbish, lead up to 50 m and lift up to 1.5 m. All kinds of soil </t>
    </r>
    <r>
      <rPr>
        <b/>
        <sz val="10"/>
        <rFont val="Times New Roman"/>
        <family val="1"/>
      </rPr>
      <t>(2.28)</t>
    </r>
  </si>
  <si>
    <r>
      <t xml:space="preserve">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   80 mm thick C.C. paver block of M-30 grade with approved color design and pattern. </t>
    </r>
    <r>
      <rPr>
        <b/>
        <sz val="10"/>
        <rFont val="Times New Roman"/>
        <family val="1"/>
      </rPr>
      <t xml:space="preserve">(16.91.2)  </t>
    </r>
    <r>
      <rPr>
        <sz val="10"/>
        <rFont val="Times New Roman"/>
        <family val="1"/>
      </rPr>
      <t xml:space="preserve">                  </t>
    </r>
  </si>
  <si>
    <r>
      <t xml:space="preserve">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Engineer-in-Charge.With material conforming to Grade-II (size range 53 mm to 0.075 mm ) having CBR Value-25 </t>
    </r>
    <r>
      <rPr>
        <b/>
        <sz val="10"/>
        <rFont val="Times New Roman"/>
        <family val="1"/>
      </rPr>
      <t>(16.78.2)</t>
    </r>
  </si>
  <si>
    <r>
      <t xml:space="preserve">Providing and fixing soil, waste and vent pipes : 100 mm dia. Centrifugally cast (spun) iron socket &amp; spigot (S &amp;S) pipe as per IS :3989 </t>
    </r>
    <r>
      <rPr>
        <b/>
        <sz val="10"/>
        <rFont val="Times New Roman"/>
        <family val="1"/>
      </rPr>
      <t>(17.35.1.2)</t>
    </r>
  </si>
  <si>
    <r>
      <t xml:space="preserve">Providing lead caulked joints to sand cast iron/centrifugally cast (spun) iron pipes and fittings of diameter: 100 mm  </t>
    </r>
    <r>
      <rPr>
        <b/>
        <sz val="10"/>
        <rFont val="Times New Roman"/>
        <family val="1"/>
      </rPr>
      <t>(17.58.1)</t>
    </r>
  </si>
  <si>
    <r>
      <t xml:space="preserve">Providing and fixing bend of required degree with access door, insertion rubber washer 3 mm thick, bolts and nuts complete 100 mm Sand cast iron S&amp;S as per IS:- 3989 </t>
    </r>
    <r>
      <rPr>
        <b/>
        <sz val="10"/>
        <rFont val="Times New Roman"/>
        <family val="1"/>
      </rPr>
      <t>(17.38.1.2)</t>
    </r>
  </si>
  <si>
    <r>
      <t xml:space="preserve">Providing and fixing plain bend of required degree. 100 mm Sand cast iron S&amp;S as per IS: - 3989 </t>
    </r>
    <r>
      <rPr>
        <b/>
        <sz val="10"/>
        <rFont val="Times New Roman"/>
        <family val="1"/>
      </rPr>
      <t>(17.39.1.2)</t>
    </r>
  </si>
  <si>
    <r>
      <t xml:space="preserve">Providing and fixing single equal plain junction of required  degree. 100x100x100mm  Sand cast iron S&amp;S as per IS: - 3989 </t>
    </r>
    <r>
      <rPr>
        <b/>
        <sz val="10"/>
        <rFont val="Times New Roman"/>
        <family val="1"/>
      </rPr>
      <t>(17.44.1.2)</t>
    </r>
  </si>
  <si>
    <r>
      <t xml:space="preserve">Providing and fixing trap of self cleansing design with screwed down or hinged grating with or without vent arm complete, including cost of cutting and making good the walls and floors : 100 mm inlet and 100 mm outlet Sand cast iron S&amp;S as per IS: - 3989 </t>
    </r>
    <r>
      <rPr>
        <b/>
        <sz val="10"/>
        <rFont val="Times New Roman"/>
        <family val="1"/>
      </rPr>
      <t>(17.60.1.1)</t>
    </r>
  </si>
  <si>
    <r>
      <t>Providing and fixing 100mm sand cast Iron grating for gully trap.</t>
    </r>
    <r>
      <rPr>
        <b/>
        <sz val="10"/>
        <rFont val="Times New Roman"/>
        <family val="1"/>
      </rPr>
      <t>(17.29)</t>
    </r>
  </si>
  <si>
    <r>
      <t xml:space="preserve">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t>
    </r>
    <r>
      <rPr>
        <b/>
        <sz val="10"/>
        <rFont val="Times New Roman"/>
        <family val="1"/>
      </rPr>
      <t>(17.1.1)</t>
    </r>
  </si>
  <si>
    <r>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t>
    </r>
    <r>
      <rPr>
        <b/>
        <sz val="10"/>
        <rFont val="Times New Roman"/>
        <family val="1"/>
      </rPr>
      <t>(17.2.1)</t>
    </r>
  </si>
  <si>
    <r>
      <t xml:space="preserve">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t>
    </r>
    <r>
      <rPr>
        <b/>
        <sz val="10"/>
        <rFont val="Times New Roman"/>
        <family val="1"/>
      </rPr>
      <t>(17.7.2)</t>
    </r>
  </si>
  <si>
    <r>
      <t xml:space="preserve">Providing and fixing P.V.C. waste pipe for sink or wash basin including P.V.C. waste fittings complete. Semi rigid pipe 32 mm dia </t>
    </r>
    <r>
      <rPr>
        <b/>
        <sz val="10"/>
        <rFont val="Times New Roman"/>
        <family val="1"/>
      </rPr>
      <t>(17.28.1.1)</t>
    </r>
  </si>
  <si>
    <r>
      <t xml:space="preserve">Providing and fixing 600x450 mm beveled edge mirror of superior glass (of approved quality) complete with 6 mm thick hard board ground fixed to wooden cleats with C.P. brass screws and washers complete. </t>
    </r>
    <r>
      <rPr>
        <b/>
        <sz val="10"/>
        <rFont val="Times New Roman"/>
        <family val="1"/>
      </rPr>
      <t>(17.31)</t>
    </r>
  </si>
  <si>
    <r>
      <t xml:space="preserve">Providing and fixing C.P. brass bib cock of approved quality conforming to IS:8931  a) 15 mm nominal bore </t>
    </r>
    <r>
      <rPr>
        <b/>
        <sz val="10"/>
        <rFont val="Times New Roman"/>
        <family val="1"/>
      </rPr>
      <t>(18.49.1)</t>
    </r>
  </si>
  <si>
    <r>
      <t xml:space="preserve">Providing and fixing C.P. brass stop cock (concealed)  of standard design  and of approved make conforming to IS:8931 a) 15 mm nominal bore </t>
    </r>
    <r>
      <rPr>
        <b/>
        <sz val="10"/>
        <rFont val="Times New Roman"/>
        <family val="1"/>
      </rPr>
      <t>(18.52.1)</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</si>
  <si>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(8.31)</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</si>
  <si>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0"/>
        <rFont val="Times New Roman"/>
        <family val="1"/>
      </rPr>
      <t>(11.37)</t>
    </r>
  </si>
  <si>
    <r>
      <t>Removing dry or oil bound distemper, water proofing cement paint and the like by scrapping, sand papering and preparing the surface smooth including necessary repairs to scratches etc. complete.</t>
    </r>
    <r>
      <rPr>
        <b/>
        <sz val="10"/>
        <rFont val="Times New Roman"/>
        <family val="1"/>
      </rPr>
      <t xml:space="preserve"> (13.91)</t>
    </r>
  </si>
  <si>
    <r>
      <t>Providing and applying white cement based putty of average thickness 1mm, of approved brand and manufacturer, over the plastered wall surface to prepare the surface even and smooth complete.</t>
    </r>
    <r>
      <rPr>
        <b/>
        <sz val="10"/>
        <rFont val="Times New Roman"/>
        <family val="1"/>
      </rPr>
      <t xml:space="preserve"> (13.80)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</si>
  <si>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</si>
  <si>
    <r>
      <t xml:space="preserve">Providing and fixing precoated galvanized iron profile sheets (size, shape and pitch of corrugation as approved by Engineer-in-charge ) 0.50 mm (+0.05% ) total coated thickness  with  Zinc coating 120 grams per sqm as per IS:277 in 240 mpa steel grade, 5-7 microns epoxy primer on both side of the sheet and polyster top coat 15-18 microns. Sheet should have protective guard film of 25 microns minimum to avoid scratches duing transporation and should be supplied in single length upto 12 metre or as desired by Engineer-in-charge. The sheet shall be fixing using self drilling / self tapping screws of size (5.5 x 55mm) with EPDM seal, complete upto any pitch in horizontal/vertical or curved surfaces, excluding the cost of purlins, rafters and trusses and including cutting to size and shape wherever required. </t>
    </r>
    <r>
      <rPr>
        <b/>
        <sz val="10"/>
        <rFont val="Times New Roman"/>
        <family val="1"/>
      </rPr>
      <t>(12.50)</t>
    </r>
  </si>
  <si>
    <r>
      <t xml:space="preserve">Painting with synthetic enamel paint of approved brand and manufacture to  give an even shade : Two or more coats on new work </t>
    </r>
    <r>
      <rPr>
        <b/>
        <sz val="10"/>
        <rFont val="Times New Roman"/>
        <family val="1"/>
      </rPr>
      <t>(13.61.1)</t>
    </r>
    <r>
      <rPr>
        <sz val="10"/>
        <rFont val="Times New Roman"/>
        <family val="1"/>
      </rPr>
      <t xml:space="preserve">                         </t>
    </r>
  </si>
  <si>
    <r>
      <t xml:space="preserve">Steel work welded in built up sections/ framed work, including cutting, hoisting, fixing in position and applying a priming coat of approved steel primer using structural steel etc. as required. In gratings, frames, guard bar, ladder, railings, brackets, gates and similar works </t>
    </r>
    <r>
      <rPr>
        <b/>
        <sz val="10"/>
        <rFont val="Times New Roman"/>
        <family val="1"/>
      </rPr>
      <t>(10.25.2)</t>
    </r>
  </si>
  <si>
    <r>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portionAnodised aluminium (anodised transparent or dyed to required shade according to IS: 1868, Minimum anodic coating of grade AC 15)</t>
    </r>
    <r>
      <rPr>
        <b/>
        <sz val="10"/>
        <rFont val="Times New Roman"/>
        <family val="1"/>
      </rPr>
      <t xml:space="preserve"> (21.1.1.1)</t>
    </r>
  </si>
  <si>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t>
    </r>
    <r>
      <rPr>
        <b/>
        <sz val="10"/>
        <rFont val="Times New Roman"/>
        <family val="1"/>
      </rPr>
      <t>(21.2.1)</t>
    </r>
  </si>
  <si>
    <r>
      <t xml:space="preserve">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t>
    </r>
    <r>
      <rPr>
        <b/>
        <sz val="10"/>
        <rFont val="Times New Roman"/>
        <family val="1"/>
      </rPr>
      <t>(9.20.2)</t>
    </r>
  </si>
  <si>
    <r>
      <t xml:space="preserve">Providing and fixing aluminium sliding door bolts, ISI marked anodised (anodic coating not less than grade AC 10 as per IS : 1868), transparent or dyed to required colour or shade, with nuts and screws etc. complete : 250x16 mm </t>
    </r>
    <r>
      <rPr>
        <b/>
        <sz val="10"/>
        <rFont val="Times New Roman"/>
        <family val="1"/>
      </rPr>
      <t>(9.96.2)</t>
    </r>
  </si>
  <si>
    <r>
      <t xml:space="preserve">150x10 mm </t>
    </r>
    <r>
      <rPr>
        <b/>
        <sz val="10"/>
        <rFont val="Times New Roman"/>
        <family val="1"/>
      </rPr>
      <t>(9.97.4)</t>
    </r>
  </si>
  <si>
    <r>
      <t xml:space="preserve">Providing and fixing aluminium handles, ISI marked, anodised (anodic coating not less than grade AC 10 as per IS : 1868) transparent or dyed to required colour or shade, with necessary screws etc. complete : 125 mm </t>
    </r>
    <r>
      <rPr>
        <b/>
        <sz val="10"/>
        <rFont val="Times New Roman"/>
        <family val="1"/>
      </rPr>
      <t>(9.100.1)</t>
    </r>
  </si>
  <si>
    <r>
      <t xml:space="preserve">Finishing walls with Acrylic Smooth exterior paint of required shade : Old work (Two or more coat applied @ 1.67 ltr/ 10 sqm) on existing cement paint surface </t>
    </r>
    <r>
      <rPr>
        <b/>
        <sz val="10"/>
        <rFont val="Times New Roman"/>
        <family val="1"/>
      </rPr>
      <t>(13.111.1)</t>
    </r>
  </si>
  <si>
    <r>
      <t xml:space="preserve">Providing and fixing in position collapsible steel shutters with vertical
channels 20x10x2 mm and braced with flat iron diagonals 20x5 mm size, with top and bottom rail of T-iron 40x40x6 mm, with 40 mm dia steel pulleys, complete with bolts, nuts, locking arrangement, stoppers, handles, including applying a priming coat of approved steel primer. </t>
    </r>
    <r>
      <rPr>
        <b/>
        <sz val="10"/>
        <rFont val="Times New Roman"/>
        <family val="1"/>
      </rPr>
      <t>(10.3)</t>
    </r>
  </si>
  <si>
    <r>
      <t xml:space="preserve">Dismantling of flushing cistern of all types (C.I./PVC/Vitrious China)
including stacking of useful materials near the site and disposal of
unserviceable materials within 50 metres lead. </t>
    </r>
    <r>
      <rPr>
        <b/>
        <sz val="10"/>
        <rFont val="Times New Roman"/>
        <family val="1"/>
      </rPr>
      <t>(15.52.)</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</si>
  <si>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</si>
  <si>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r>
      <t xml:space="preserve">Distempering with 1st quality acrylic distember (Ready mix) having VOC content less than 50 grams/ litre of approved brand and manufacture to give an even shade : Old work (one or more coats) </t>
    </r>
    <r>
      <rPr>
        <b/>
        <sz val="10"/>
        <rFont val="Times New Roman"/>
        <family val="1"/>
      </rPr>
      <t>(13.90.1)</t>
    </r>
  </si>
  <si>
    <r>
      <t xml:space="preserve">Painting with synthetic enamel paint of approved brand and manufacture of required colour to give an even shade :One or more coats on old work </t>
    </r>
    <r>
      <rPr>
        <b/>
        <sz val="10"/>
        <rFont val="Times New Roman"/>
        <family val="1"/>
      </rPr>
      <t>(13.99.1)</t>
    </r>
  </si>
  <si>
    <t>cum</t>
  </si>
  <si>
    <t>metre</t>
  </si>
  <si>
    <t xml:space="preserve">Nos. </t>
  </si>
  <si>
    <t>kg</t>
  </si>
  <si>
    <r>
      <t xml:space="preserve">Providing and laying in position cement concrete of specified grade excluding the cost of centering and shuttering - All work upto plinth level 
1:4:8 (1 Cement : 4 coarse sand : 8 graded stone  aggregate 40 mm nominal size) </t>
    </r>
    <r>
      <rPr>
        <b/>
        <sz val="10"/>
        <rFont val="Times New Roman"/>
        <family val="1"/>
      </rPr>
      <t>(4.1.8)</t>
    </r>
  </si>
  <si>
    <r>
      <t xml:space="preserve">Providing and fixing G.I. pipes complete with G.I. fittings and clamps,including cutting and making good the walls etc.
Internal work - exposed on wall 
15mm dia. nominal bore  </t>
    </r>
    <r>
      <rPr>
        <b/>
        <sz val="10"/>
        <rFont val="Times New Roman"/>
        <family val="1"/>
      </rPr>
      <t>(18.10.1)</t>
    </r>
  </si>
  <si>
    <r>
      <t xml:space="preserve">Providing and fixing aluminium tower bolts, ISI marked, anodised (anodic coating not less than grade AC 10 as per IS : 1868 ) transparent or dyed to required colour or shade, with necessary screws etc. complete :
250x10 mm </t>
    </r>
    <r>
      <rPr>
        <b/>
        <sz val="10"/>
        <rFont val="Times New Roman"/>
        <family val="1"/>
      </rPr>
      <t>(9.97.2)</t>
    </r>
  </si>
  <si>
    <t xml:space="preserve">Demolishing R.C.C. work manually/ by mechanical means including stacking of steel bars and disposal of unserviceable material within 50 metres lead as per direction of Engineer - in- charge. (15.3)        </t>
  </si>
  <si>
    <t xml:space="preserve">Demolishing cement concrete manually / by mechanical means and disposal of material within 50 metres lead as per direction of Engineer in charge.    Nominal concrete 1:3:6 or richer mix (i/c equivalent design mix) (15.2.1)        </t>
  </si>
  <si>
    <t xml:space="preserve">Demolishing brick work manually / by mechanical means including stacking of serviceable material and disposal of unserviceable material within 50 metres lead as per direction of Engineer-in-charge:  In cement mortar   (15.7.4)      </t>
  </si>
  <si>
    <t>Providing and laying in position cement concrete of specified grade excluding the cost of centering and shuttering - All work upto plinth level 
1:4:8 (1 Cement : 4 coarse sand : 8 graded stone  aggregate 40 mm nominal size) (4.1.8)</t>
  </si>
  <si>
    <t>1:2:4 (1 Cement : 2 coarse sand : 4 graded stone  aggregate 20 mm nominal size) (4.1.3)</t>
  </si>
  <si>
    <t>Brick work with common burnt clay F.P.S. (non modular) bricks of class designation 7.5 in  foundation and plinth in : Cement mortar 1:6 (1 cement : 6 coarse sand) (6.1.2)</t>
  </si>
  <si>
    <t>Brick work with common burnt clay F.P.S. (non modular) bricks of class designation 7.5 in superstructure above plinth level up to floor V level in all shapes and sizes in :Cement mortar 1:6 (1 cement : 6 coarse sand) (6.4.2)</t>
  </si>
  <si>
    <t>Half brick masonry with common burnt clay F.P.S. (non modular) bricks of class designation 75 in superstructure above plinth level up to floor V level  : Cement mortar 1:4 (1 Cement : 4 coarse sand) (6.13.2)</t>
  </si>
  <si>
    <t xml:space="preserve">12 mm cement plaster of mix : 1:6 (1 cement : 6 coarse sand)   (13.4.2)     </t>
  </si>
  <si>
    <t xml:space="preserve">15 mm cement plaster on rough side of single or half brick wall  of mix : 1:6 (1 cement : 6 coarse sand) (13.5.2)                            </t>
  </si>
  <si>
    <t>Surface dressing of the ground including removing vegetation and inequalities not exceeding 15 cm deep and disposal of rubbish, lead up to 50 m and lift up to 1.5 m. All kinds of soil (2.28)</t>
  </si>
  <si>
    <t xml:space="preserve">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   80 mm thick C.C. paver block of M-30 grade with approved color design and pattern. (16.91.2)                    </t>
  </si>
  <si>
    <t>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Engineer-in-Charge.With material conforming to Grade-II (size range 53 mm to 0.075 mm ) having CBR Value-25 (16.78.2)</t>
  </si>
  <si>
    <t>Providing and fixing soil, waste and vent pipes : 100 mm dia. Centrifugally cast (spun) iron socket &amp; spigot (S &amp;S) pipe as per IS :3989 (17.35.1.2)</t>
  </si>
  <si>
    <t>Providing lead caulked joints to sand cast iron/centrifugally cast (spun) iron pipes and fittings of diameter: 100 mm  (17.58.1)</t>
  </si>
  <si>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</si>
  <si>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</si>
  <si>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single equal plain junction of required  degree. 100x100x100mm  Sand cast iron S&amp;S as per IS: - 3989 (17.44.1.2)</t>
  </si>
  <si>
    <t>Providing and fixing trap of self cleansing design with screwed down or hinged grating with or without vent arm complete, including cost of cutting and making good the walls and floors : 100 mm inlet and 100 mm outlet Sand cast iron S&amp;S as per IS: - 3989 (17.60.1.1)</t>
  </si>
  <si>
    <t>Providing and fixing 100mm sand cast Iron grating for gully trap.(17.29)</t>
  </si>
  <si>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(17.1.1)</t>
  </si>
  <si>
    <t>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(17.2.1)</t>
  </si>
  <si>
    <t>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(17.7.2)</t>
  </si>
  <si>
    <t>Providing and fixing P.V.C. waste pipe for sink or wash basin including P.V.C. waste fittings complete. Semi rigid pipe 32 mm dia (17.28.1.1)</t>
  </si>
  <si>
    <t>Providing and fixing 600x450 mm beveled edge mirror of superior glass (of approved quality) complete with 6 mm thick hard board ground fixed to wooden cleats with C.P. brass screws and washers complete. (17.31)</t>
  </si>
  <si>
    <t>Providing and fixing G.I. pipes complete with G.I. fittings and clamps,including cutting and making good the walls etc.
Internal work - exposed on wall 
15mm dia. nominal bore  (18.10.1)</t>
  </si>
  <si>
    <t>Providing and fixing C.P. brass bib cock of approved quality conforming to IS:8931  a) 15 mm nominal bore (18.49.1)</t>
  </si>
  <si>
    <t>Providing and fixing C.P. brass stop cock (concealed)  of standard design  and of approved make conforming to IS:8931 a) 15 mm nominal bore (18.52.1)</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</si>
  <si>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(11.37)</t>
  </si>
  <si>
    <t>Removing dry or oil bound distemper, water proofing cement paint and the like by scrapping, sand papering and preparing the surface smooth including necessary repairs to scratches etc. complete. (13.91)</t>
  </si>
  <si>
    <t>Providing and applying white cement based putty of average thickness 1mm, of approved brand and manufacturer, over the plastered wall surface to prepare the surface even and smooth complete. (13.80)</t>
  </si>
  <si>
    <t>Distempering with oil bound washable distemper of approved brand and manufacture to give an even shade New work (two or more coats) over and including water thinnable priming coat with cement primer  (13.41.1)</t>
  </si>
  <si>
    <t>Providing and fixing precoated galvanized iron profile sheets (size, shape and pitch of corrugation as approved by Engineer-in-charge ) 0.50 mm (+0.05% ) total coated thickness  with  Zinc coating 120 grams per sqm as per IS:277 in 240 mpa steel grade, 5-7 microns epoxy primer on both side of the sheet and polyster top coat 15-18 microns. Sheet should have protective guard film of 25 microns minimum to avoid scratches duing transporation and should be supplied in single length upto 12 metre or as desired by Engineer-in-charge. The sheet shall be fixing using self drilling / self tapping screws of size (5.5 x 55mm) with EPDM seal, complete upto any pitch in horizontal/vertical or curved surfaces, excluding the cost of purlins, rafters and trusses and including cutting to size and shape wherever required. (12.50)</t>
  </si>
  <si>
    <t xml:space="preserve">Painting with synthetic enamel paint of approved brand and manufacture to  give an even shade : Two or more coats on new work (13.61.1)                         </t>
  </si>
  <si>
    <t>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</si>
  <si>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portionAnodised aluminium (anodised transparent or dyed to required shade according to IS: 1868, Minimum anodic coating of grade AC 15) (21.1.1.1)</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</si>
  <si>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(21.2.1)</t>
  </si>
  <si>
    <t>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t>
  </si>
  <si>
    <t>Providing and fixing aluminium sliding door bolts, ISI marked anodised (anodic coating not less than grade AC 10 as per IS : 1868), transparent or dyed to required colour or shade, with nuts and screws etc. complete : 250x16 mm (9.96.2)</t>
  </si>
  <si>
    <t>Providing and fixing aluminium tower bolts, ISI marked, anodised (anodic coating not less than grade AC 10 as per IS : 1868 ) transparent or dyed to required colour or shade, with necessary screws etc. complete :
250x10 mm (9.97.2)</t>
  </si>
  <si>
    <t>150x10 mm (9.97.4)</t>
  </si>
  <si>
    <t>Providing and fixing aluminium handles, ISI marked, anodised (anodic coating not less than grade AC 10 as per IS : 1868) transparent or dyed to required colour or shade, with necessary screws etc. complete : 125 mm (9.100.1)</t>
  </si>
  <si>
    <t>Finishing walls with Acrylic Smooth exterior paint of required shade : Old work (Two or more coat applied @ 1.67 ltr/ 10 sqm) on existing cement paint surface (13.111.1)</t>
  </si>
  <si>
    <t>Providing and fixing in position collapsible steel shutters with vertical
channels 20x10x2 mm and braced with flat iron diagonals 20x5 mm size, with top and bottom rail of T-iron 40x40x6 mm, with 40 mm dia steel pulleys, complete with bolts, nuts, locking arrangement, stoppers, handles, including applying a priming coat of approved steel primer. (10.3)</t>
  </si>
  <si>
    <t>Dismantling of flushing cistern of all types (C.I./PVC/Vitrious China)
including stacking of useful materials near the site and disposal of
unserviceable materials within 50 metres lead. (15.52.)</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</si>
  <si>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</si>
  <si>
    <t>Distempering with 1st quality acrylic distember (Ready mix) having VOC content less than 50 grams/ litre of approved brand and manufacture to give an even shade : Old work (one or more coats) (13.90.1)</t>
  </si>
  <si>
    <t>Painting with synthetic enamel paint of approved brand and manufacture of required colour to give an even shade :One or more coats on old work (13.99.1)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</si>
</sst>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0;[Red]#,##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0"/>
      <name val="Times New Roman"/>
      <family val="1"/>
    </font>
    <font>
      <b/>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bottom style="dotted"/>
    </border>
    <border>
      <left style="thin"/>
      <right style="thin"/>
      <top/>
      <bottom style="thin"/>
    </border>
    <border>
      <left style="thin"/>
      <right style="thin"/>
      <top style="dotted"/>
      <bottom style="thin"/>
    </border>
    <border>
      <left style="thin"/>
      <right style="thin"/>
      <top/>
      <bottom/>
    </border>
    <border>
      <left style="thin"/>
      <right style="thin"/>
      <top style="hair"/>
      <bottom style="thin"/>
    </border>
    <border>
      <left style="thin"/>
      <right style="thin"/>
      <top style="hair"/>
      <bottom style="hair"/>
    </border>
    <border>
      <left style="thin"/>
      <right style="thin"/>
      <top style="thin"/>
      <bottom style="dotted"/>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175" fontId="26" fillId="0" borderId="21" xfId="0" applyNumberFormat="1" applyFont="1" applyFill="1" applyBorder="1" applyAlignment="1">
      <alignment horizontal="left"/>
    </xf>
    <xf numFmtId="175" fontId="25" fillId="0" borderId="21" xfId="0" applyNumberFormat="1" applyFont="1" applyFill="1" applyBorder="1" applyAlignment="1">
      <alignment horizontal="center" vertical="center"/>
    </xf>
    <xf numFmtId="0" fontId="63" fillId="0" borderId="21" xfId="0" applyFont="1" applyFill="1" applyBorder="1" applyAlignment="1">
      <alignment horizontal="center" vertical="top" wrapText="1"/>
    </xf>
    <xf numFmtId="0" fontId="25" fillId="0" borderId="21" xfId="0" applyFont="1" applyFill="1" applyBorder="1" applyAlignment="1">
      <alignment horizontal="center" vertical="top" wrapText="1"/>
    </xf>
    <xf numFmtId="0" fontId="25" fillId="0" borderId="22" xfId="0" applyFont="1" applyFill="1" applyBorder="1" applyAlignment="1">
      <alignment horizontal="center" vertical="top" wrapText="1"/>
    </xf>
    <xf numFmtId="0" fontId="25" fillId="0" borderId="23" xfId="0" applyFont="1" applyFill="1" applyBorder="1" applyAlignment="1">
      <alignment horizontal="center" vertical="top" wrapText="1"/>
    </xf>
    <xf numFmtId="0" fontId="25" fillId="0" borderId="24" xfId="0" applyFont="1" applyFill="1" applyBorder="1" applyAlignment="1">
      <alignment horizontal="center" vertical="top" wrapText="1"/>
    </xf>
    <xf numFmtId="0" fontId="25" fillId="0" borderId="25" xfId="0" applyFont="1" applyFill="1" applyBorder="1" applyAlignment="1">
      <alignment horizontal="center" vertical="top" wrapText="1"/>
    </xf>
    <xf numFmtId="0" fontId="25" fillId="0" borderId="26"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5" fillId="0" borderId="28" xfId="0" applyFont="1" applyFill="1" applyBorder="1" applyAlignment="1">
      <alignment horizontal="center"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4" fillId="0" borderId="21" xfId="0" applyFont="1" applyFill="1" applyBorder="1" applyAlignment="1">
      <alignment horizontal="justify" vertical="top" wrapText="1"/>
    </xf>
    <xf numFmtId="0" fontId="44" fillId="0" borderId="21" xfId="0" applyFont="1" applyFill="1" applyBorder="1" applyAlignment="1">
      <alignment horizontal="center" wrapText="1"/>
    </xf>
    <xf numFmtId="0" fontId="44" fillId="0" borderId="21" xfId="0" applyFont="1" applyFill="1" applyBorder="1" applyAlignment="1">
      <alignment horizontal="justify" vertical="top" wrapText="1" shrinkToFit="1"/>
    </xf>
    <xf numFmtId="0" fontId="44" fillId="0" borderId="21" xfId="0" applyFont="1" applyFill="1" applyBorder="1" applyAlignment="1">
      <alignment horizontal="center" wrapText="1" shrinkToFi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6"/>
  <sheetViews>
    <sheetView showGridLines="0" zoomScale="70" zoomScaleNormal="70" zoomScalePageLayoutView="0" workbookViewId="0" topLeftCell="A1">
      <selection activeCell="A4" sqref="A4:BC4"/>
    </sheetView>
  </sheetViews>
  <sheetFormatPr defaultColWidth="9.140625" defaultRowHeight="15"/>
  <cols>
    <col min="1" max="1" width="17.140625" style="1" customWidth="1"/>
    <col min="2" max="2" width="84.28125" style="1" customWidth="1"/>
    <col min="3" max="3" width="37.421875" style="1" hidden="1" customWidth="1"/>
    <col min="4" max="4" width="16.140625" style="1" customWidth="1"/>
    <col min="5" max="5" width="14.140625" style="1" customWidth="1"/>
    <col min="6" max="6" width="15.57421875" style="1" customWidth="1"/>
    <col min="7" max="7" width="10.28125" style="1" hidden="1" customWidth="1"/>
    <col min="8" max="8" width="7.140625" style="1" hidden="1" customWidth="1"/>
    <col min="9" max="9" width="11.28125" style="1" hidden="1" customWidth="1"/>
    <col min="10" max="10" width="12.28125" style="1" hidden="1" customWidth="1"/>
    <col min="11" max="11" width="17.140625" style="1" hidden="1" customWidth="1"/>
    <col min="12" max="12" width="13.00390625" style="1" hidden="1" customWidth="1"/>
    <col min="13" max="13" width="29.00390625" style="1" hidden="1" customWidth="1"/>
    <col min="14" max="14" width="13.140625" style="2" hidden="1" customWidth="1"/>
    <col min="15" max="15" width="10.28125" style="1" hidden="1" customWidth="1"/>
    <col min="16" max="17" width="13.00390625" style="1" hidden="1" customWidth="1"/>
    <col min="18" max="19" width="7.140625" style="1" hidden="1" customWidth="1"/>
    <col min="20" max="20" width="10.28125" style="1" hidden="1" customWidth="1"/>
    <col min="21" max="21" width="22.28125" style="1" hidden="1" customWidth="1"/>
    <col min="22" max="22" width="23.57421875" style="1" hidden="1" customWidth="1"/>
    <col min="23" max="23" width="10.28125" style="1" hidden="1" customWidth="1"/>
    <col min="24" max="25" width="7.140625" style="1" hidden="1" customWidth="1"/>
    <col min="26" max="29" width="10.28125" style="1" hidden="1" customWidth="1"/>
    <col min="30" max="31" width="7.140625" style="1" hidden="1" customWidth="1"/>
    <col min="32" max="35" width="10.28125" style="1" hidden="1" customWidth="1"/>
    <col min="36" max="37" width="7.140625" style="1" hidden="1" customWidth="1"/>
    <col min="38" max="41" width="10.28125" style="1" hidden="1" customWidth="1"/>
    <col min="42" max="43" width="7.140625" style="1" hidden="1" customWidth="1"/>
    <col min="44" max="45" width="10.28125" style="1" hidden="1" customWidth="1"/>
    <col min="46" max="47" width="12.28125" style="1" hidden="1" customWidth="1"/>
    <col min="48" max="49" width="7.140625" style="1" hidden="1" customWidth="1"/>
    <col min="50" max="51" width="12.28125" style="1" hidden="1" customWidth="1"/>
    <col min="52" max="52" width="7.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2" t="str">
        <f>B2&amp;" BoQ"</f>
        <v>Percentage BoQ</v>
      </c>
      <c r="B1" s="92"/>
      <c r="C1" s="92"/>
      <c r="D1" s="92"/>
      <c r="E1" s="92"/>
      <c r="F1" s="92"/>
      <c r="G1" s="92"/>
      <c r="H1" s="92"/>
      <c r="I1" s="92"/>
      <c r="J1" s="92"/>
      <c r="K1" s="92"/>
      <c r="L1" s="92"/>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93" t="s">
        <v>107</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10"/>
      <c r="IF4" s="10"/>
      <c r="IG4" s="10"/>
      <c r="IH4" s="10"/>
      <c r="II4" s="10"/>
    </row>
    <row r="5" spans="1:243" s="9" customFormat="1" ht="36" customHeight="1">
      <c r="A5" s="93" t="s">
        <v>114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10"/>
      <c r="IF5" s="10"/>
      <c r="IG5" s="10"/>
      <c r="IH5" s="10"/>
      <c r="II5" s="10"/>
    </row>
    <row r="6" spans="1:243" s="9" customFormat="1" ht="27" customHeight="1">
      <c r="A6" s="93" t="s">
        <v>108</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10"/>
      <c r="IF6" s="10"/>
      <c r="IG6" s="10"/>
      <c r="IH6" s="10"/>
      <c r="II6" s="10"/>
    </row>
    <row r="7" spans="1:243" s="9" customFormat="1" ht="13.5" hidden="1">
      <c r="A7" s="94" t="s">
        <v>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10"/>
      <c r="IF7" s="10"/>
      <c r="IG7" s="10"/>
      <c r="IH7" s="10"/>
      <c r="II7" s="10"/>
    </row>
    <row r="8" spans="1:243" s="12" customFormat="1" ht="54.75">
      <c r="A8" s="11" t="s">
        <v>65</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IE8" s="13"/>
      <c r="IF8" s="13"/>
      <c r="IG8" s="13"/>
      <c r="IH8" s="13"/>
      <c r="II8" s="13"/>
    </row>
    <row r="9" spans="1:243" s="14" customFormat="1" ht="13.5">
      <c r="A9" s="90" t="s">
        <v>8</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IE9" s="15"/>
      <c r="IF9" s="15"/>
      <c r="IG9" s="15"/>
      <c r="IH9" s="15"/>
      <c r="II9" s="15"/>
    </row>
    <row r="10" spans="1:243" s="17" customFormat="1" ht="13.5">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77</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79</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79</v>
      </c>
      <c r="IC13" s="38" t="s">
        <v>34</v>
      </c>
      <c r="IE13" s="39"/>
      <c r="IF13" s="39" t="s">
        <v>35</v>
      </c>
      <c r="IG13" s="39" t="s">
        <v>36</v>
      </c>
      <c r="IH13" s="39">
        <v>10</v>
      </c>
      <c r="II13" s="39" t="s">
        <v>37</v>
      </c>
    </row>
    <row r="14" spans="1:243" s="38" customFormat="1" ht="45" customHeight="1">
      <c r="A14" s="81">
        <v>1</v>
      </c>
      <c r="B14" s="98" t="s">
        <v>115</v>
      </c>
      <c r="C14" s="24" t="s">
        <v>38</v>
      </c>
      <c r="D14" s="78">
        <v>8</v>
      </c>
      <c r="E14" s="99" t="s">
        <v>161</v>
      </c>
      <c r="F14" s="78">
        <v>2534.7</v>
      </c>
      <c r="G14" s="41"/>
      <c r="H14" s="42"/>
      <c r="I14" s="40" t="s">
        <v>40</v>
      </c>
      <c r="J14" s="43">
        <f aca="true" t="shared" si="0" ref="J14:J23">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3">total_amount_ba($B$2,$D$2,D14,F14,J14,K14,M14)</f>
        <v>20277.6</v>
      </c>
      <c r="BB14" s="48">
        <f aca="true" t="shared" si="2" ref="BB14:BB23">BA14+SUM(N14:AZ14)</f>
        <v>20277.6</v>
      </c>
      <c r="BC14" s="37" t="str">
        <f aca="true" t="shared" si="3" ref="BC14:BC23">SpellNumber(L14,BB14)</f>
        <v>INR  Twenty Thousand Two Hundred &amp; Seventy Seven  and Paise Sixty Only</v>
      </c>
      <c r="IA14" s="38">
        <v>1</v>
      </c>
      <c r="IB14" s="77" t="s">
        <v>168</v>
      </c>
      <c r="IC14" s="38" t="s">
        <v>38</v>
      </c>
      <c r="ID14" s="38">
        <v>8</v>
      </c>
      <c r="IE14" s="39" t="s">
        <v>161</v>
      </c>
      <c r="IF14" s="39" t="s">
        <v>42</v>
      </c>
      <c r="IG14" s="39" t="s">
        <v>36</v>
      </c>
      <c r="IH14" s="39">
        <v>123.223</v>
      </c>
      <c r="II14" s="39" t="s">
        <v>39</v>
      </c>
    </row>
    <row r="15" spans="1:243" s="38" customFormat="1" ht="38.25" customHeight="1">
      <c r="A15" s="82">
        <v>2</v>
      </c>
      <c r="B15" s="98" t="s">
        <v>116</v>
      </c>
      <c r="C15" s="24" t="s">
        <v>43</v>
      </c>
      <c r="D15" s="78">
        <v>15</v>
      </c>
      <c r="E15" s="99" t="s">
        <v>161</v>
      </c>
      <c r="F15" s="78">
        <v>1737.45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26061.75</v>
      </c>
      <c r="BB15" s="48">
        <f t="shared" si="2"/>
        <v>26061.75</v>
      </c>
      <c r="BC15" s="37" t="str">
        <f t="shared" si="3"/>
        <v>INR  Twenty Six Thousand  &amp;Sixty One  and Paise Seventy Five Only</v>
      </c>
      <c r="IA15" s="38">
        <v>2</v>
      </c>
      <c r="IB15" s="77" t="s">
        <v>169</v>
      </c>
      <c r="IC15" s="38" t="s">
        <v>43</v>
      </c>
      <c r="ID15" s="38">
        <v>15</v>
      </c>
      <c r="IE15" s="39" t="s">
        <v>161</v>
      </c>
      <c r="IF15" s="39" t="s">
        <v>44</v>
      </c>
      <c r="IG15" s="39" t="s">
        <v>45</v>
      </c>
      <c r="IH15" s="39">
        <v>213</v>
      </c>
      <c r="II15" s="39" t="s">
        <v>39</v>
      </c>
    </row>
    <row r="16" spans="1:243" s="38" customFormat="1" ht="51" customHeight="1">
      <c r="A16" s="83">
        <v>3</v>
      </c>
      <c r="B16" s="98" t="s">
        <v>117</v>
      </c>
      <c r="C16" s="24" t="s">
        <v>46</v>
      </c>
      <c r="D16" s="78">
        <v>27</v>
      </c>
      <c r="E16" s="99" t="s">
        <v>161</v>
      </c>
      <c r="F16" s="78">
        <v>1469.9</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39687.3</v>
      </c>
      <c r="BB16" s="48">
        <f t="shared" si="2"/>
        <v>39687.3</v>
      </c>
      <c r="BC16" s="37" t="str">
        <f t="shared" si="3"/>
        <v>INR  Thirty Nine Thousand Six Hundred &amp; Eighty Seven  and Paise Thirty Only</v>
      </c>
      <c r="IA16" s="38">
        <v>3</v>
      </c>
      <c r="IB16" s="77" t="s">
        <v>170</v>
      </c>
      <c r="IC16" s="38" t="s">
        <v>46</v>
      </c>
      <c r="ID16" s="38">
        <v>27</v>
      </c>
      <c r="IE16" s="39" t="s">
        <v>161</v>
      </c>
      <c r="IF16" s="39" t="s">
        <v>35</v>
      </c>
      <c r="IG16" s="39" t="s">
        <v>47</v>
      </c>
      <c r="IH16" s="39">
        <v>10</v>
      </c>
      <c r="II16" s="39" t="s">
        <v>39</v>
      </c>
    </row>
    <row r="17" spans="1:243" s="38" customFormat="1" ht="55.5" customHeight="1">
      <c r="A17" s="83">
        <v>4.1</v>
      </c>
      <c r="B17" s="100" t="s">
        <v>165</v>
      </c>
      <c r="C17" s="24" t="s">
        <v>50</v>
      </c>
      <c r="D17" s="78">
        <v>2</v>
      </c>
      <c r="E17" s="101" t="s">
        <v>161</v>
      </c>
      <c r="F17" s="78">
        <v>5789.6</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11579.2</v>
      </c>
      <c r="BB17" s="48">
        <f t="shared" si="2"/>
        <v>11579.2</v>
      </c>
      <c r="BC17" s="37" t="str">
        <f t="shared" si="3"/>
        <v>INR  Eleven Thousand Five Hundred &amp; Seventy Nine  and Paise Twenty Only</v>
      </c>
      <c r="IA17" s="38">
        <v>4.1</v>
      </c>
      <c r="IB17" s="77" t="s">
        <v>171</v>
      </c>
      <c r="IC17" s="38" t="s">
        <v>50</v>
      </c>
      <c r="ID17" s="38">
        <v>2</v>
      </c>
      <c r="IE17" s="39" t="s">
        <v>161</v>
      </c>
      <c r="IF17" s="39" t="s">
        <v>42</v>
      </c>
      <c r="IG17" s="39" t="s">
        <v>36</v>
      </c>
      <c r="IH17" s="39">
        <v>123.223</v>
      </c>
      <c r="II17" s="39" t="s">
        <v>39</v>
      </c>
    </row>
    <row r="18" spans="1:243" s="38" customFormat="1" ht="30.75" customHeight="1">
      <c r="A18" s="82">
        <v>4.2</v>
      </c>
      <c r="B18" s="100" t="s">
        <v>118</v>
      </c>
      <c r="C18" s="24" t="s">
        <v>51</v>
      </c>
      <c r="D18" s="78">
        <v>4</v>
      </c>
      <c r="E18" s="101" t="s">
        <v>161</v>
      </c>
      <c r="F18" s="78">
        <v>6788.6</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9"/>
      <c r="AV18" s="46"/>
      <c r="AW18" s="46"/>
      <c r="AX18" s="46"/>
      <c r="AY18" s="46"/>
      <c r="AZ18" s="46"/>
      <c r="BA18" s="47">
        <f t="shared" si="1"/>
        <v>27154.4</v>
      </c>
      <c r="BB18" s="48">
        <f t="shared" si="2"/>
        <v>27154.4</v>
      </c>
      <c r="BC18" s="37" t="str">
        <f t="shared" si="3"/>
        <v>INR  Twenty Seven Thousand One Hundred &amp; Fifty Four  and Paise Forty Only</v>
      </c>
      <c r="IA18" s="38">
        <v>4.2</v>
      </c>
      <c r="IB18" s="77" t="s">
        <v>172</v>
      </c>
      <c r="IC18" s="38" t="s">
        <v>51</v>
      </c>
      <c r="ID18" s="38">
        <v>4</v>
      </c>
      <c r="IE18" s="39" t="s">
        <v>161</v>
      </c>
      <c r="IF18" s="39" t="s">
        <v>44</v>
      </c>
      <c r="IG18" s="39" t="s">
        <v>45</v>
      </c>
      <c r="IH18" s="39">
        <v>213</v>
      </c>
      <c r="II18" s="39" t="s">
        <v>39</v>
      </c>
    </row>
    <row r="19" spans="1:243" s="38" customFormat="1" ht="34.5" customHeight="1">
      <c r="A19" s="82">
        <v>5</v>
      </c>
      <c r="B19" s="100" t="s">
        <v>119</v>
      </c>
      <c r="C19" s="24" t="s">
        <v>52</v>
      </c>
      <c r="D19" s="78">
        <v>1</v>
      </c>
      <c r="E19" s="101" t="s">
        <v>161</v>
      </c>
      <c r="F19" s="78">
        <v>6157.45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 t="shared" si="1"/>
        <v>6157.45</v>
      </c>
      <c r="BB19" s="48">
        <f t="shared" si="2"/>
        <v>6157.45</v>
      </c>
      <c r="BC19" s="37" t="str">
        <f t="shared" si="3"/>
        <v>INR  Six Thousand One Hundred &amp; Fifty Seven  and Paise Forty Five Only</v>
      </c>
      <c r="IA19" s="38">
        <v>5</v>
      </c>
      <c r="IB19" s="77" t="s">
        <v>173</v>
      </c>
      <c r="IC19" s="38" t="s">
        <v>52</v>
      </c>
      <c r="ID19" s="38">
        <v>1</v>
      </c>
      <c r="IE19" s="39" t="s">
        <v>161</v>
      </c>
      <c r="IF19" s="39" t="s">
        <v>35</v>
      </c>
      <c r="IG19" s="39" t="s">
        <v>47</v>
      </c>
      <c r="IH19" s="39">
        <v>10</v>
      </c>
      <c r="II19" s="39" t="s">
        <v>39</v>
      </c>
    </row>
    <row r="20" spans="1:243" s="38" customFormat="1" ht="53.25" customHeight="1">
      <c r="A20" s="82">
        <v>6</v>
      </c>
      <c r="B20" s="100" t="s">
        <v>120</v>
      </c>
      <c r="C20" s="24" t="s">
        <v>53</v>
      </c>
      <c r="D20" s="78">
        <v>6</v>
      </c>
      <c r="E20" s="101" t="s">
        <v>161</v>
      </c>
      <c r="F20" s="78">
        <v>7590.45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45542.7</v>
      </c>
      <c r="BB20" s="48">
        <f t="shared" si="2"/>
        <v>45542.7</v>
      </c>
      <c r="BC20" s="37" t="str">
        <f t="shared" si="3"/>
        <v>INR  Forty Five Thousand Five Hundred &amp; Forty Two  and Paise Seventy Only</v>
      </c>
      <c r="IA20" s="38">
        <v>6</v>
      </c>
      <c r="IB20" s="38" t="s">
        <v>174</v>
      </c>
      <c r="IC20" s="38" t="s">
        <v>53</v>
      </c>
      <c r="ID20" s="38">
        <v>6</v>
      </c>
      <c r="IE20" s="39" t="s">
        <v>161</v>
      </c>
      <c r="IF20" s="39" t="s">
        <v>48</v>
      </c>
      <c r="IG20" s="39" t="s">
        <v>49</v>
      </c>
      <c r="IH20" s="39">
        <v>10</v>
      </c>
      <c r="II20" s="39" t="s">
        <v>39</v>
      </c>
    </row>
    <row r="21" spans="1:243" s="38" customFormat="1" ht="51" customHeight="1">
      <c r="A21" s="84">
        <v>7</v>
      </c>
      <c r="B21" s="100" t="s">
        <v>121</v>
      </c>
      <c r="C21" s="24" t="s">
        <v>54</v>
      </c>
      <c r="D21" s="78">
        <v>18</v>
      </c>
      <c r="E21" s="101" t="s">
        <v>67</v>
      </c>
      <c r="F21" s="78">
        <v>932.1</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16777.8</v>
      </c>
      <c r="BB21" s="48">
        <f t="shared" si="2"/>
        <v>16777.8</v>
      </c>
      <c r="BC21" s="37" t="str">
        <f t="shared" si="3"/>
        <v>INR  Sixteen Thousand Seven Hundred &amp; Seventy Seven  and Paise Eighty Only</v>
      </c>
      <c r="IA21" s="38">
        <v>7</v>
      </c>
      <c r="IB21" s="77" t="s">
        <v>175</v>
      </c>
      <c r="IC21" s="38" t="s">
        <v>54</v>
      </c>
      <c r="ID21" s="38">
        <v>18</v>
      </c>
      <c r="IE21" s="39" t="s">
        <v>67</v>
      </c>
      <c r="IF21" s="39" t="s">
        <v>42</v>
      </c>
      <c r="IG21" s="39" t="s">
        <v>36</v>
      </c>
      <c r="IH21" s="39">
        <v>123.223</v>
      </c>
      <c r="II21" s="39" t="s">
        <v>39</v>
      </c>
    </row>
    <row r="22" spans="1:243" s="38" customFormat="1" ht="26.25" customHeight="1">
      <c r="A22" s="85">
        <v>8</v>
      </c>
      <c r="B22" s="98" t="s">
        <v>122</v>
      </c>
      <c r="C22" s="24" t="s">
        <v>55</v>
      </c>
      <c r="D22" s="78">
        <v>70</v>
      </c>
      <c r="E22" s="99" t="s">
        <v>67</v>
      </c>
      <c r="F22" s="78">
        <v>263.55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18448.5</v>
      </c>
      <c r="BB22" s="48">
        <f t="shared" si="2"/>
        <v>18448.5</v>
      </c>
      <c r="BC22" s="37" t="str">
        <f t="shared" si="3"/>
        <v>INR  Eighteen Thousand Four Hundred &amp; Forty Eight  and Paise Fifty Only</v>
      </c>
      <c r="IA22" s="38">
        <v>8</v>
      </c>
      <c r="IB22" s="77" t="s">
        <v>176</v>
      </c>
      <c r="IC22" s="38" t="s">
        <v>55</v>
      </c>
      <c r="ID22" s="38">
        <v>70</v>
      </c>
      <c r="IE22" s="39" t="s">
        <v>67</v>
      </c>
      <c r="IF22" s="39" t="s">
        <v>44</v>
      </c>
      <c r="IG22" s="39" t="s">
        <v>45</v>
      </c>
      <c r="IH22" s="39">
        <v>213</v>
      </c>
      <c r="II22" s="39" t="s">
        <v>39</v>
      </c>
    </row>
    <row r="23" spans="1:243" s="38" customFormat="1" ht="39.75" customHeight="1">
      <c r="A23" s="85">
        <v>9</v>
      </c>
      <c r="B23" s="98" t="s">
        <v>123</v>
      </c>
      <c r="C23" s="24" t="s">
        <v>56</v>
      </c>
      <c r="D23" s="78">
        <v>50</v>
      </c>
      <c r="E23" s="99" t="s">
        <v>67</v>
      </c>
      <c r="F23" s="78">
        <v>303.9</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15195</v>
      </c>
      <c r="BB23" s="48">
        <f t="shared" si="2"/>
        <v>15195</v>
      </c>
      <c r="BC23" s="37" t="str">
        <f t="shared" si="3"/>
        <v>INR  Fifteen Thousand One Hundred &amp; Ninety Five  Only</v>
      </c>
      <c r="IA23" s="38">
        <v>9</v>
      </c>
      <c r="IB23" s="77" t="s">
        <v>177</v>
      </c>
      <c r="IC23" s="38" t="s">
        <v>56</v>
      </c>
      <c r="ID23" s="38">
        <v>50</v>
      </c>
      <c r="IE23" s="39" t="s">
        <v>67</v>
      </c>
      <c r="IF23" s="39" t="s">
        <v>35</v>
      </c>
      <c r="IG23" s="39" t="s">
        <v>47</v>
      </c>
      <c r="IH23" s="39">
        <v>10</v>
      </c>
      <c r="II23" s="39" t="s">
        <v>39</v>
      </c>
    </row>
    <row r="24" spans="1:243" s="38" customFormat="1" ht="30.75" customHeight="1">
      <c r="A24" s="82">
        <v>10</v>
      </c>
      <c r="B24" s="98" t="s">
        <v>124</v>
      </c>
      <c r="C24" s="24" t="s">
        <v>78</v>
      </c>
      <c r="D24" s="78">
        <v>173</v>
      </c>
      <c r="E24" s="99" t="s">
        <v>67</v>
      </c>
      <c r="F24" s="78">
        <v>24.35</v>
      </c>
      <c r="G24" s="41"/>
      <c r="H24" s="41"/>
      <c r="I24" s="40" t="s">
        <v>40</v>
      </c>
      <c r="J24" s="43">
        <f aca="true" t="shared" si="4" ref="J24:J38">IF(I24="Less(-)",-1,1)</f>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aca="true" t="shared" si="5" ref="BA24:BA38">total_amount_ba($B$2,$D$2,D24,F24,J24,K24,M24)</f>
        <v>4212.55</v>
      </c>
      <c r="BB24" s="48">
        <f aca="true" t="shared" si="6" ref="BB24:BB38">BA24+SUM(N24:AZ24)</f>
        <v>4212.55</v>
      </c>
      <c r="BC24" s="37" t="str">
        <f aca="true" t="shared" si="7" ref="BC24:BC38">SpellNumber(L24,BB24)</f>
        <v>INR  Four Thousand Two Hundred &amp; Twelve  and Paise Fifty Five Only</v>
      </c>
      <c r="IA24" s="38">
        <v>10</v>
      </c>
      <c r="IB24" s="77" t="s">
        <v>178</v>
      </c>
      <c r="IC24" s="38" t="s">
        <v>78</v>
      </c>
      <c r="ID24" s="38">
        <v>173</v>
      </c>
      <c r="IE24" s="39" t="s">
        <v>67</v>
      </c>
      <c r="IF24" s="39" t="s">
        <v>42</v>
      </c>
      <c r="IG24" s="39" t="s">
        <v>36</v>
      </c>
      <c r="IH24" s="39">
        <v>123.223</v>
      </c>
      <c r="II24" s="39" t="s">
        <v>39</v>
      </c>
    </row>
    <row r="25" spans="1:243" s="38" customFormat="1" ht="126.75" customHeight="1">
      <c r="A25" s="84">
        <v>11</v>
      </c>
      <c r="B25" s="98" t="s">
        <v>125</v>
      </c>
      <c r="C25" s="24" t="s">
        <v>57</v>
      </c>
      <c r="D25" s="78">
        <v>305</v>
      </c>
      <c r="E25" s="99" t="s">
        <v>67</v>
      </c>
      <c r="F25" s="78">
        <v>953</v>
      </c>
      <c r="G25" s="41"/>
      <c r="H25" s="41"/>
      <c r="I25" s="40" t="s">
        <v>40</v>
      </c>
      <c r="J25" s="43">
        <f t="shared" si="4"/>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t="shared" si="5"/>
        <v>290665</v>
      </c>
      <c r="BB25" s="48">
        <f t="shared" si="6"/>
        <v>290665</v>
      </c>
      <c r="BC25" s="37" t="str">
        <f t="shared" si="7"/>
        <v>INR  Two Lakh Ninety Thousand Six Hundred &amp; Sixty Five  Only</v>
      </c>
      <c r="IA25" s="38">
        <v>11</v>
      </c>
      <c r="IB25" s="77" t="s">
        <v>179</v>
      </c>
      <c r="IC25" s="38" t="s">
        <v>57</v>
      </c>
      <c r="ID25" s="38">
        <v>305</v>
      </c>
      <c r="IE25" s="39" t="s">
        <v>67</v>
      </c>
      <c r="IF25" s="39" t="s">
        <v>44</v>
      </c>
      <c r="IG25" s="39" t="s">
        <v>45</v>
      </c>
      <c r="IH25" s="39">
        <v>213</v>
      </c>
      <c r="II25" s="39" t="s">
        <v>39</v>
      </c>
    </row>
    <row r="26" spans="1:243" s="38" customFormat="1" ht="77.25" customHeight="1">
      <c r="A26" s="85">
        <v>12</v>
      </c>
      <c r="B26" s="100" t="s">
        <v>126</v>
      </c>
      <c r="C26" s="24" t="s">
        <v>58</v>
      </c>
      <c r="D26" s="78">
        <v>17</v>
      </c>
      <c r="E26" s="101" t="s">
        <v>161</v>
      </c>
      <c r="F26" s="78">
        <v>2637.3</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44834.1</v>
      </c>
      <c r="BB26" s="48">
        <f t="shared" si="6"/>
        <v>44834.1</v>
      </c>
      <c r="BC26" s="37" t="str">
        <f t="shared" si="7"/>
        <v>INR  Forty Four Thousand Eight Hundred &amp; Thirty Four  and Paise Ten Only</v>
      </c>
      <c r="IA26" s="38">
        <v>12</v>
      </c>
      <c r="IB26" s="77" t="s">
        <v>180</v>
      </c>
      <c r="IC26" s="38" t="s">
        <v>58</v>
      </c>
      <c r="ID26" s="38">
        <v>17</v>
      </c>
      <c r="IE26" s="39" t="s">
        <v>161</v>
      </c>
      <c r="IF26" s="39" t="s">
        <v>35</v>
      </c>
      <c r="IG26" s="39" t="s">
        <v>47</v>
      </c>
      <c r="IH26" s="39">
        <v>10</v>
      </c>
      <c r="II26" s="39" t="s">
        <v>39</v>
      </c>
    </row>
    <row r="27" spans="1:243" s="38" customFormat="1" ht="39" customHeight="1">
      <c r="A27" s="82">
        <v>13</v>
      </c>
      <c r="B27" s="98" t="s">
        <v>127</v>
      </c>
      <c r="C27" s="24" t="s">
        <v>59</v>
      </c>
      <c r="D27" s="78">
        <v>52</v>
      </c>
      <c r="E27" s="99" t="s">
        <v>162</v>
      </c>
      <c r="F27" s="78">
        <v>1092.2</v>
      </c>
      <c r="G27" s="41"/>
      <c r="H27" s="50"/>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56794.4</v>
      </c>
      <c r="BB27" s="48">
        <f t="shared" si="6"/>
        <v>56794.4</v>
      </c>
      <c r="BC27" s="37" t="str">
        <f t="shared" si="7"/>
        <v>INR  Fifty Six Thousand Seven Hundred &amp; Ninety Four  and Paise Forty Only</v>
      </c>
      <c r="IA27" s="38">
        <v>13</v>
      </c>
      <c r="IB27" s="77" t="s">
        <v>181</v>
      </c>
      <c r="IC27" s="38" t="s">
        <v>59</v>
      </c>
      <c r="ID27" s="38">
        <v>52</v>
      </c>
      <c r="IE27" s="39" t="s">
        <v>162</v>
      </c>
      <c r="IF27" s="39" t="s">
        <v>48</v>
      </c>
      <c r="IG27" s="39" t="s">
        <v>49</v>
      </c>
      <c r="IH27" s="39">
        <v>10</v>
      </c>
      <c r="II27" s="39" t="s">
        <v>39</v>
      </c>
    </row>
    <row r="28" spans="1:243" s="38" customFormat="1" ht="39" customHeight="1">
      <c r="A28" s="86">
        <v>14</v>
      </c>
      <c r="B28" s="98" t="s">
        <v>128</v>
      </c>
      <c r="C28" s="24" t="s">
        <v>60</v>
      </c>
      <c r="D28" s="78">
        <v>44</v>
      </c>
      <c r="E28" s="99" t="s">
        <v>163</v>
      </c>
      <c r="F28" s="78">
        <v>481.45</v>
      </c>
      <c r="G28" s="51"/>
      <c r="H28" s="52"/>
      <c r="I28" s="40" t="s">
        <v>40</v>
      </c>
      <c r="J28" s="43">
        <f t="shared" si="4"/>
        <v>1</v>
      </c>
      <c r="K28" s="44" t="s">
        <v>41</v>
      </c>
      <c r="L28" s="44" t="s">
        <v>4</v>
      </c>
      <c r="M28" s="74"/>
      <c r="N28" s="41"/>
      <c r="O28" s="41"/>
      <c r="P28" s="46"/>
      <c r="Q28" s="41"/>
      <c r="R28" s="41"/>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21183.8</v>
      </c>
      <c r="BB28" s="48">
        <f t="shared" si="6"/>
        <v>21183.8</v>
      </c>
      <c r="BC28" s="37" t="str">
        <f t="shared" si="7"/>
        <v>INR  Twenty One Thousand One Hundred &amp; Eighty Three  and Paise Eighty Only</v>
      </c>
      <c r="IA28" s="38">
        <v>14</v>
      </c>
      <c r="IB28" s="77" t="s">
        <v>182</v>
      </c>
      <c r="IC28" s="38" t="s">
        <v>60</v>
      </c>
      <c r="ID28" s="38">
        <v>44</v>
      </c>
      <c r="IE28" s="39" t="s">
        <v>163</v>
      </c>
      <c r="IF28" s="39" t="s">
        <v>44</v>
      </c>
      <c r="IG28" s="39" t="s">
        <v>62</v>
      </c>
      <c r="IH28" s="39">
        <v>10</v>
      </c>
      <c r="II28" s="39" t="s">
        <v>39</v>
      </c>
    </row>
    <row r="29" spans="1:243" s="38" customFormat="1" ht="39" customHeight="1">
      <c r="A29" s="82">
        <v>15</v>
      </c>
      <c r="B29" s="98" t="s">
        <v>129</v>
      </c>
      <c r="C29" s="24" t="s">
        <v>61</v>
      </c>
      <c r="D29" s="78">
        <v>12</v>
      </c>
      <c r="E29" s="99" t="s">
        <v>163</v>
      </c>
      <c r="F29" s="78">
        <v>461.65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5539.8</v>
      </c>
      <c r="BB29" s="48">
        <f t="shared" si="6"/>
        <v>5539.8</v>
      </c>
      <c r="BC29" s="37" t="str">
        <f t="shared" si="7"/>
        <v>INR  Five Thousand Five Hundred &amp; Thirty Nine  and Paise Eighty Only</v>
      </c>
      <c r="IA29" s="38">
        <v>15</v>
      </c>
      <c r="IB29" s="77" t="s">
        <v>183</v>
      </c>
      <c r="IC29" s="38" t="s">
        <v>61</v>
      </c>
      <c r="ID29" s="38">
        <v>12</v>
      </c>
      <c r="IE29" s="39" t="s">
        <v>163</v>
      </c>
      <c r="IF29" s="39" t="s">
        <v>44</v>
      </c>
      <c r="IG29" s="39" t="s">
        <v>62</v>
      </c>
      <c r="IH29" s="39">
        <v>10</v>
      </c>
      <c r="II29" s="39" t="s">
        <v>39</v>
      </c>
    </row>
    <row r="30" spans="1:243" s="38" customFormat="1" ht="33.75" customHeight="1">
      <c r="A30" s="84">
        <v>16</v>
      </c>
      <c r="B30" s="98" t="s">
        <v>130</v>
      </c>
      <c r="C30" s="24" t="s">
        <v>68</v>
      </c>
      <c r="D30" s="78">
        <v>12</v>
      </c>
      <c r="E30" s="99" t="s">
        <v>163</v>
      </c>
      <c r="F30" s="78">
        <v>390.75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4689</v>
      </c>
      <c r="BB30" s="48">
        <f t="shared" si="6"/>
        <v>4689</v>
      </c>
      <c r="BC30" s="37" t="str">
        <f t="shared" si="7"/>
        <v>INR  Four Thousand Six Hundred &amp; Eighty Nine  Only</v>
      </c>
      <c r="IA30" s="38">
        <v>16</v>
      </c>
      <c r="IB30" s="77" t="s">
        <v>184</v>
      </c>
      <c r="IC30" s="38" t="s">
        <v>68</v>
      </c>
      <c r="ID30" s="38">
        <v>12</v>
      </c>
      <c r="IE30" s="39" t="s">
        <v>163</v>
      </c>
      <c r="IF30" s="39" t="s">
        <v>44</v>
      </c>
      <c r="IG30" s="39" t="s">
        <v>62</v>
      </c>
      <c r="IH30" s="39">
        <v>10</v>
      </c>
      <c r="II30" s="39" t="s">
        <v>39</v>
      </c>
    </row>
    <row r="31" spans="1:243" s="38" customFormat="1" ht="41.25" customHeight="1">
      <c r="A31" s="84">
        <v>17</v>
      </c>
      <c r="B31" s="98" t="s">
        <v>131</v>
      </c>
      <c r="C31" s="24" t="s">
        <v>69</v>
      </c>
      <c r="D31" s="78">
        <v>12</v>
      </c>
      <c r="E31" s="99" t="s">
        <v>110</v>
      </c>
      <c r="F31" s="78">
        <v>667.7</v>
      </c>
      <c r="G31" s="51"/>
      <c r="H31" s="52"/>
      <c r="I31" s="40" t="s">
        <v>40</v>
      </c>
      <c r="J31" s="43">
        <f>IF(I31="Less(-)",-1,1)</f>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total_amount_ba($B$2,$D$2,D31,F31,J31,K31,M31)</f>
        <v>8012.4</v>
      </c>
      <c r="BB31" s="48">
        <f>BA31+SUM(N31:AZ31)</f>
        <v>8012.4</v>
      </c>
      <c r="BC31" s="37" t="str">
        <f>SpellNumber(L31,BB31)</f>
        <v>INR  Eight Thousand  &amp;Twelve  and Paise Forty Only</v>
      </c>
      <c r="IA31" s="38">
        <v>17</v>
      </c>
      <c r="IB31" s="77" t="s">
        <v>185</v>
      </c>
      <c r="IC31" s="38" t="s">
        <v>69</v>
      </c>
      <c r="ID31" s="38">
        <v>12</v>
      </c>
      <c r="IE31" s="39" t="s">
        <v>110</v>
      </c>
      <c r="IF31" s="39" t="s">
        <v>44</v>
      </c>
      <c r="IG31" s="39" t="s">
        <v>62</v>
      </c>
      <c r="IH31" s="39">
        <v>10</v>
      </c>
      <c r="II31" s="39" t="s">
        <v>39</v>
      </c>
    </row>
    <row r="32" spans="1:243" s="38" customFormat="1" ht="47.25" customHeight="1">
      <c r="A32" s="84">
        <v>18</v>
      </c>
      <c r="B32" s="98" t="s">
        <v>132</v>
      </c>
      <c r="C32" s="24" t="s">
        <v>70</v>
      </c>
      <c r="D32" s="78">
        <v>12</v>
      </c>
      <c r="E32" s="99" t="s">
        <v>163</v>
      </c>
      <c r="F32" s="78">
        <v>1512.55</v>
      </c>
      <c r="G32" s="51"/>
      <c r="H32" s="52"/>
      <c r="I32" s="40" t="s">
        <v>40</v>
      </c>
      <c r="J32" s="43">
        <f t="shared" si="4"/>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5"/>
        <v>18150.6</v>
      </c>
      <c r="BB32" s="48">
        <f t="shared" si="6"/>
        <v>18150.6</v>
      </c>
      <c r="BC32" s="37" t="str">
        <f t="shared" si="7"/>
        <v>INR  Eighteen Thousand One Hundred &amp; Fifty  and Paise Sixty Only</v>
      </c>
      <c r="IA32" s="38">
        <v>18</v>
      </c>
      <c r="IB32" s="77" t="s">
        <v>186</v>
      </c>
      <c r="IC32" s="38" t="s">
        <v>70</v>
      </c>
      <c r="ID32" s="38">
        <v>12</v>
      </c>
      <c r="IE32" s="39" t="s">
        <v>163</v>
      </c>
      <c r="IF32" s="39" t="s">
        <v>44</v>
      </c>
      <c r="IG32" s="39" t="s">
        <v>62</v>
      </c>
      <c r="IH32" s="39">
        <v>10</v>
      </c>
      <c r="II32" s="39" t="s">
        <v>39</v>
      </c>
    </row>
    <row r="33" spans="1:243" s="38" customFormat="1" ht="34.5" customHeight="1">
      <c r="A33" s="82">
        <v>19</v>
      </c>
      <c r="B33" s="98" t="s">
        <v>133</v>
      </c>
      <c r="C33" s="24" t="s">
        <v>71</v>
      </c>
      <c r="D33" s="78">
        <v>20</v>
      </c>
      <c r="E33" s="99" t="s">
        <v>163</v>
      </c>
      <c r="F33" s="78">
        <v>44.6</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892</v>
      </c>
      <c r="BB33" s="48">
        <f t="shared" si="6"/>
        <v>892</v>
      </c>
      <c r="BC33" s="37" t="str">
        <f t="shared" si="7"/>
        <v>INR  Eight Hundred &amp; Ninety Two  Only</v>
      </c>
      <c r="IA33" s="38">
        <v>19</v>
      </c>
      <c r="IB33" s="77" t="s">
        <v>187</v>
      </c>
      <c r="IC33" s="38" t="s">
        <v>71</v>
      </c>
      <c r="ID33" s="38">
        <v>20</v>
      </c>
      <c r="IE33" s="39" t="s">
        <v>163</v>
      </c>
      <c r="IF33" s="39" t="s">
        <v>44</v>
      </c>
      <c r="IG33" s="39" t="s">
        <v>62</v>
      </c>
      <c r="IH33" s="39">
        <v>10</v>
      </c>
      <c r="II33" s="39" t="s">
        <v>39</v>
      </c>
    </row>
    <row r="34" spans="1:243" s="38" customFormat="1" ht="83.25" customHeight="1">
      <c r="A34" s="84">
        <v>20</v>
      </c>
      <c r="B34" s="98" t="s">
        <v>134</v>
      </c>
      <c r="C34" s="24" t="s">
        <v>72</v>
      </c>
      <c r="D34" s="78">
        <v>8</v>
      </c>
      <c r="E34" s="99" t="s">
        <v>163</v>
      </c>
      <c r="F34" s="78">
        <v>5421.5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43372</v>
      </c>
      <c r="BB34" s="48">
        <f t="shared" si="6"/>
        <v>43372</v>
      </c>
      <c r="BC34" s="37" t="str">
        <f t="shared" si="7"/>
        <v>INR  Forty Three Thousand Three Hundred &amp; Seventy Two  Only</v>
      </c>
      <c r="IA34" s="38">
        <v>20</v>
      </c>
      <c r="IB34" s="77" t="s">
        <v>188</v>
      </c>
      <c r="IC34" s="38" t="s">
        <v>72</v>
      </c>
      <c r="ID34" s="38">
        <v>8</v>
      </c>
      <c r="IE34" s="39" t="s">
        <v>163</v>
      </c>
      <c r="IF34" s="39" t="s">
        <v>44</v>
      </c>
      <c r="IG34" s="39" t="s">
        <v>62</v>
      </c>
      <c r="IH34" s="39">
        <v>10</v>
      </c>
      <c r="II34" s="39" t="s">
        <v>39</v>
      </c>
    </row>
    <row r="35" spans="1:243" s="38" customFormat="1" ht="61.5" customHeight="1">
      <c r="A35" s="82">
        <v>21</v>
      </c>
      <c r="B35" s="98" t="s">
        <v>135</v>
      </c>
      <c r="C35" s="24" t="s">
        <v>73</v>
      </c>
      <c r="D35" s="78">
        <v>4</v>
      </c>
      <c r="E35" s="99" t="s">
        <v>163</v>
      </c>
      <c r="F35" s="78">
        <v>5260.95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21043.8</v>
      </c>
      <c r="BB35" s="48">
        <f t="shared" si="6"/>
        <v>21043.8</v>
      </c>
      <c r="BC35" s="37" t="str">
        <f t="shared" si="7"/>
        <v>INR  Twenty One Thousand  &amp;Forty Three  and Paise Eighty Only</v>
      </c>
      <c r="IA35" s="38">
        <v>21</v>
      </c>
      <c r="IB35" s="77" t="s">
        <v>189</v>
      </c>
      <c r="IC35" s="38" t="s">
        <v>73</v>
      </c>
      <c r="ID35" s="38">
        <v>4</v>
      </c>
      <c r="IE35" s="39" t="s">
        <v>163</v>
      </c>
      <c r="IF35" s="39" t="s">
        <v>44</v>
      </c>
      <c r="IG35" s="39" t="s">
        <v>62</v>
      </c>
      <c r="IH35" s="39">
        <v>10</v>
      </c>
      <c r="II35" s="39" t="s">
        <v>39</v>
      </c>
    </row>
    <row r="36" spans="1:243" s="38" customFormat="1" ht="51.75" customHeight="1">
      <c r="A36" s="82">
        <v>22</v>
      </c>
      <c r="B36" s="98" t="s">
        <v>136</v>
      </c>
      <c r="C36" s="24" t="s">
        <v>74</v>
      </c>
      <c r="D36" s="78">
        <v>12</v>
      </c>
      <c r="E36" s="99" t="s">
        <v>163</v>
      </c>
      <c r="F36" s="78">
        <v>2751.3</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33015.6</v>
      </c>
      <c r="BB36" s="48">
        <f t="shared" si="6"/>
        <v>33015.6</v>
      </c>
      <c r="BC36" s="37" t="str">
        <f t="shared" si="7"/>
        <v>INR  Thirty Three Thousand  &amp;Fifteen  and Paise Sixty Only</v>
      </c>
      <c r="IA36" s="38">
        <v>22</v>
      </c>
      <c r="IB36" s="77" t="s">
        <v>190</v>
      </c>
      <c r="IC36" s="38" t="s">
        <v>74</v>
      </c>
      <c r="ID36" s="38">
        <v>12</v>
      </c>
      <c r="IE36" s="39" t="s">
        <v>163</v>
      </c>
      <c r="IF36" s="39" t="s">
        <v>44</v>
      </c>
      <c r="IG36" s="39" t="s">
        <v>62</v>
      </c>
      <c r="IH36" s="39">
        <v>10</v>
      </c>
      <c r="II36" s="39" t="s">
        <v>39</v>
      </c>
    </row>
    <row r="37" spans="1:243" s="38" customFormat="1" ht="47.25" customHeight="1">
      <c r="A37" s="84">
        <v>23</v>
      </c>
      <c r="B37" s="98" t="s">
        <v>137</v>
      </c>
      <c r="C37" s="24" t="s">
        <v>75</v>
      </c>
      <c r="D37" s="78">
        <v>12</v>
      </c>
      <c r="E37" s="99" t="s">
        <v>163</v>
      </c>
      <c r="F37" s="78">
        <v>87.7</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1052.4</v>
      </c>
      <c r="BB37" s="48">
        <f t="shared" si="6"/>
        <v>1052.4</v>
      </c>
      <c r="BC37" s="37" t="str">
        <f t="shared" si="7"/>
        <v>INR  One Thousand  &amp;Fifty Two  and Paise Forty Only</v>
      </c>
      <c r="IA37" s="38">
        <v>23</v>
      </c>
      <c r="IB37" s="77" t="s">
        <v>191</v>
      </c>
      <c r="IC37" s="38" t="s">
        <v>75</v>
      </c>
      <c r="ID37" s="38">
        <v>12</v>
      </c>
      <c r="IE37" s="39" t="s">
        <v>163</v>
      </c>
      <c r="IF37" s="39" t="s">
        <v>44</v>
      </c>
      <c r="IG37" s="39" t="s">
        <v>62</v>
      </c>
      <c r="IH37" s="39">
        <v>10</v>
      </c>
      <c r="II37" s="39" t="s">
        <v>39</v>
      </c>
    </row>
    <row r="38" spans="1:243" s="38" customFormat="1" ht="48" customHeight="1">
      <c r="A38" s="84">
        <v>24</v>
      </c>
      <c r="B38" s="98" t="s">
        <v>138</v>
      </c>
      <c r="C38" s="24" t="s">
        <v>76</v>
      </c>
      <c r="D38" s="78">
        <v>12</v>
      </c>
      <c r="E38" s="99" t="s">
        <v>163</v>
      </c>
      <c r="F38" s="78">
        <v>1283.05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15396.6</v>
      </c>
      <c r="BB38" s="48">
        <f t="shared" si="6"/>
        <v>15396.6</v>
      </c>
      <c r="BC38" s="37" t="str">
        <f t="shared" si="7"/>
        <v>INR  Fifteen Thousand Three Hundred &amp; Ninety Six  and Paise Sixty Only</v>
      </c>
      <c r="IA38" s="38">
        <v>24</v>
      </c>
      <c r="IB38" s="77" t="s">
        <v>192</v>
      </c>
      <c r="IC38" s="38" t="s">
        <v>76</v>
      </c>
      <c r="ID38" s="38">
        <v>12</v>
      </c>
      <c r="IE38" s="39" t="s">
        <v>163</v>
      </c>
      <c r="IF38" s="39" t="s">
        <v>44</v>
      </c>
      <c r="IG38" s="39" t="s">
        <v>62</v>
      </c>
      <c r="IH38" s="39">
        <v>10</v>
      </c>
      <c r="II38" s="39" t="s">
        <v>39</v>
      </c>
    </row>
    <row r="39" spans="1:243" s="38" customFormat="1" ht="57" customHeight="1">
      <c r="A39" s="84">
        <v>25</v>
      </c>
      <c r="B39" s="98" t="s">
        <v>166</v>
      </c>
      <c r="C39" s="24" t="s">
        <v>83</v>
      </c>
      <c r="D39" s="78">
        <v>240</v>
      </c>
      <c r="E39" s="99" t="s">
        <v>162</v>
      </c>
      <c r="F39" s="78">
        <v>284.9</v>
      </c>
      <c r="G39" s="51"/>
      <c r="H39" s="52"/>
      <c r="I39" s="40" t="s">
        <v>40</v>
      </c>
      <c r="J39" s="43">
        <f aca="true" t="shared" si="8" ref="J39:J62">IF(I39="Less(-)",-1,1)</f>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aca="true" t="shared" si="9" ref="BA39:BA62">total_amount_ba($B$2,$D$2,D39,F39,J39,K39,M39)</f>
        <v>68376</v>
      </c>
      <c r="BB39" s="48">
        <f aca="true" t="shared" si="10" ref="BB39:BB62">BA39+SUM(N39:AZ39)</f>
        <v>68376</v>
      </c>
      <c r="BC39" s="37" t="str">
        <f aca="true" t="shared" si="11" ref="BC39:BC62">SpellNumber(L39,BB39)</f>
        <v>INR  Sixty Eight Thousand Three Hundred &amp; Seventy Six  Only</v>
      </c>
      <c r="IA39" s="38">
        <v>25</v>
      </c>
      <c r="IB39" s="77" t="s">
        <v>193</v>
      </c>
      <c r="IC39" s="38" t="s">
        <v>83</v>
      </c>
      <c r="ID39" s="38">
        <v>240</v>
      </c>
      <c r="IE39" s="39" t="s">
        <v>162</v>
      </c>
      <c r="IF39" s="39" t="s">
        <v>44</v>
      </c>
      <c r="IG39" s="39" t="s">
        <v>62</v>
      </c>
      <c r="IH39" s="39">
        <v>10</v>
      </c>
      <c r="II39" s="39" t="s">
        <v>39</v>
      </c>
    </row>
    <row r="40" spans="1:243" s="38" customFormat="1" ht="47.25" customHeight="1">
      <c r="A40" s="87">
        <v>26</v>
      </c>
      <c r="B40" s="98" t="s">
        <v>139</v>
      </c>
      <c r="C40" s="24" t="s">
        <v>84</v>
      </c>
      <c r="D40" s="78">
        <v>24</v>
      </c>
      <c r="E40" s="99" t="s">
        <v>163</v>
      </c>
      <c r="F40" s="78">
        <v>418.95</v>
      </c>
      <c r="G40" s="51"/>
      <c r="H40" s="52"/>
      <c r="I40" s="40" t="s">
        <v>40</v>
      </c>
      <c r="J40" s="43">
        <f t="shared" si="8"/>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9"/>
        <v>10054.8</v>
      </c>
      <c r="BB40" s="48">
        <f t="shared" si="10"/>
        <v>10054.8</v>
      </c>
      <c r="BC40" s="37" t="str">
        <f t="shared" si="11"/>
        <v>INR  Ten Thousand  &amp;Fifty Four  and Paise Eighty Only</v>
      </c>
      <c r="IA40" s="38">
        <v>26</v>
      </c>
      <c r="IB40" s="77" t="s">
        <v>194</v>
      </c>
      <c r="IC40" s="38" t="s">
        <v>84</v>
      </c>
      <c r="ID40" s="38">
        <v>24</v>
      </c>
      <c r="IE40" s="39" t="s">
        <v>163</v>
      </c>
      <c r="IF40" s="39" t="s">
        <v>44</v>
      </c>
      <c r="IG40" s="39" t="s">
        <v>62</v>
      </c>
      <c r="IH40" s="39">
        <v>10</v>
      </c>
      <c r="II40" s="39" t="s">
        <v>39</v>
      </c>
    </row>
    <row r="41" spans="1:243" s="38" customFormat="1" ht="45" customHeight="1">
      <c r="A41" s="87">
        <v>27</v>
      </c>
      <c r="B41" s="98" t="s">
        <v>140</v>
      </c>
      <c r="C41" s="24" t="s">
        <v>85</v>
      </c>
      <c r="D41" s="78">
        <v>24</v>
      </c>
      <c r="E41" s="99" t="s">
        <v>163</v>
      </c>
      <c r="F41" s="78">
        <v>606.25</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14550</v>
      </c>
      <c r="BB41" s="48">
        <f t="shared" si="10"/>
        <v>14550</v>
      </c>
      <c r="BC41" s="37" t="str">
        <f t="shared" si="11"/>
        <v>INR  Fourteen Thousand Five Hundred &amp; Fifty  Only</v>
      </c>
      <c r="IA41" s="38">
        <v>27</v>
      </c>
      <c r="IB41" s="77" t="s">
        <v>195</v>
      </c>
      <c r="IC41" s="38" t="s">
        <v>85</v>
      </c>
      <c r="ID41" s="38">
        <v>24</v>
      </c>
      <c r="IE41" s="39" t="s">
        <v>163</v>
      </c>
      <c r="IF41" s="39" t="s">
        <v>44</v>
      </c>
      <c r="IG41" s="39" t="s">
        <v>62</v>
      </c>
      <c r="IH41" s="39">
        <v>10</v>
      </c>
      <c r="II41" s="39" t="s">
        <v>39</v>
      </c>
    </row>
    <row r="42" spans="1:243" s="38" customFormat="1" ht="85.5" customHeight="1">
      <c r="A42" s="88">
        <v>28</v>
      </c>
      <c r="B42" s="98" t="s">
        <v>141</v>
      </c>
      <c r="C42" s="24" t="s">
        <v>86</v>
      </c>
      <c r="D42" s="78">
        <v>62</v>
      </c>
      <c r="E42" s="99" t="s">
        <v>67</v>
      </c>
      <c r="F42" s="78">
        <v>1030.3</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63878.6</v>
      </c>
      <c r="BB42" s="48">
        <f t="shared" si="10"/>
        <v>63878.6</v>
      </c>
      <c r="BC42" s="37" t="str">
        <f t="shared" si="11"/>
        <v>INR  Sixty Three Thousand Eight Hundred &amp; Seventy Eight  and Paise Sixty Only</v>
      </c>
      <c r="IA42" s="38">
        <v>28</v>
      </c>
      <c r="IB42" s="77" t="s">
        <v>113</v>
      </c>
      <c r="IC42" s="38" t="s">
        <v>86</v>
      </c>
      <c r="ID42" s="38">
        <v>62</v>
      </c>
      <c r="IE42" s="39" t="s">
        <v>67</v>
      </c>
      <c r="IF42" s="39" t="s">
        <v>44</v>
      </c>
      <c r="IG42" s="39" t="s">
        <v>62</v>
      </c>
      <c r="IH42" s="39">
        <v>10</v>
      </c>
      <c r="II42" s="39" t="s">
        <v>39</v>
      </c>
    </row>
    <row r="43" spans="1:243" s="38" customFormat="1" ht="69" customHeight="1">
      <c r="A43" s="82">
        <v>29</v>
      </c>
      <c r="B43" s="98" t="s">
        <v>142</v>
      </c>
      <c r="C43" s="24" t="s">
        <v>87</v>
      </c>
      <c r="D43" s="78">
        <v>9</v>
      </c>
      <c r="E43" s="99" t="s">
        <v>67</v>
      </c>
      <c r="F43" s="78">
        <v>926.9</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8342.1</v>
      </c>
      <c r="BB43" s="48">
        <f t="shared" si="10"/>
        <v>8342.1</v>
      </c>
      <c r="BC43" s="37" t="str">
        <f t="shared" si="11"/>
        <v>INR  Eight Thousand Three Hundred &amp; Forty Two  and Paise Ten Only</v>
      </c>
      <c r="IA43" s="38">
        <v>29</v>
      </c>
      <c r="IB43" s="77" t="s">
        <v>196</v>
      </c>
      <c r="IC43" s="38" t="s">
        <v>87</v>
      </c>
      <c r="ID43" s="38">
        <v>9</v>
      </c>
      <c r="IE43" s="39" t="s">
        <v>67</v>
      </c>
      <c r="IF43" s="39" t="s">
        <v>44</v>
      </c>
      <c r="IG43" s="39" t="s">
        <v>62</v>
      </c>
      <c r="IH43" s="39">
        <v>10</v>
      </c>
      <c r="II43" s="39" t="s">
        <v>39</v>
      </c>
    </row>
    <row r="44" spans="1:243" s="38" customFormat="1" ht="44.25" customHeight="1">
      <c r="A44" s="84">
        <v>30</v>
      </c>
      <c r="B44" s="98" t="s">
        <v>143</v>
      </c>
      <c r="C44" s="24" t="s">
        <v>88</v>
      </c>
      <c r="D44" s="78">
        <v>358</v>
      </c>
      <c r="E44" s="99" t="s">
        <v>67</v>
      </c>
      <c r="F44" s="78">
        <v>18.25</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6533.5</v>
      </c>
      <c r="BB44" s="48">
        <f t="shared" si="10"/>
        <v>6533.5</v>
      </c>
      <c r="BC44" s="37" t="str">
        <f t="shared" si="11"/>
        <v>INR  Six Thousand Five Hundred &amp; Thirty Three  and Paise Fifty Only</v>
      </c>
      <c r="IA44" s="38">
        <v>30</v>
      </c>
      <c r="IB44" s="77" t="s">
        <v>197</v>
      </c>
      <c r="IC44" s="38" t="s">
        <v>88</v>
      </c>
      <c r="ID44" s="38">
        <v>358</v>
      </c>
      <c r="IE44" s="39" t="s">
        <v>67</v>
      </c>
      <c r="IF44" s="39" t="s">
        <v>44</v>
      </c>
      <c r="IG44" s="39" t="s">
        <v>62</v>
      </c>
      <c r="IH44" s="39">
        <v>10</v>
      </c>
      <c r="II44" s="39" t="s">
        <v>39</v>
      </c>
    </row>
    <row r="45" spans="1:243" s="38" customFormat="1" ht="57" customHeight="1">
      <c r="A45" s="84">
        <v>31</v>
      </c>
      <c r="B45" s="98" t="s">
        <v>144</v>
      </c>
      <c r="C45" s="24" t="s">
        <v>89</v>
      </c>
      <c r="D45" s="78">
        <v>358</v>
      </c>
      <c r="E45" s="99" t="s">
        <v>67</v>
      </c>
      <c r="F45" s="78">
        <v>115.15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41223.7</v>
      </c>
      <c r="BB45" s="48">
        <f t="shared" si="10"/>
        <v>41223.7</v>
      </c>
      <c r="BC45" s="37" t="str">
        <f t="shared" si="11"/>
        <v>INR  Forty One Thousand Two Hundred &amp; Twenty Three  and Paise Seventy Only</v>
      </c>
      <c r="IA45" s="38">
        <v>31</v>
      </c>
      <c r="IB45" s="77" t="s">
        <v>198</v>
      </c>
      <c r="IC45" s="38" t="s">
        <v>89</v>
      </c>
      <c r="ID45" s="38">
        <v>358</v>
      </c>
      <c r="IE45" s="39" t="s">
        <v>67</v>
      </c>
      <c r="IF45" s="39" t="s">
        <v>44</v>
      </c>
      <c r="IG45" s="39" t="s">
        <v>62</v>
      </c>
      <c r="IH45" s="39">
        <v>10</v>
      </c>
      <c r="II45" s="39" t="s">
        <v>39</v>
      </c>
    </row>
    <row r="46" spans="1:243" s="38" customFormat="1" ht="56.25" customHeight="1">
      <c r="A46" s="87">
        <v>32</v>
      </c>
      <c r="B46" s="98" t="s">
        <v>145</v>
      </c>
      <c r="C46" s="24" t="s">
        <v>90</v>
      </c>
      <c r="D46" s="78">
        <v>358</v>
      </c>
      <c r="E46" s="99" t="s">
        <v>67</v>
      </c>
      <c r="F46" s="78">
        <v>153.45</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54935.1</v>
      </c>
      <c r="BB46" s="48">
        <f t="shared" si="10"/>
        <v>54935.1</v>
      </c>
      <c r="BC46" s="37" t="str">
        <f t="shared" si="11"/>
        <v>INR  Fifty Four Thousand Nine Hundred &amp; Thirty Five  and Paise Ten Only</v>
      </c>
      <c r="IA46" s="38">
        <v>32</v>
      </c>
      <c r="IB46" s="77" t="s">
        <v>199</v>
      </c>
      <c r="IC46" s="38" t="s">
        <v>90</v>
      </c>
      <c r="ID46" s="38">
        <v>358</v>
      </c>
      <c r="IE46" s="39" t="s">
        <v>67</v>
      </c>
      <c r="IF46" s="39" t="s">
        <v>44</v>
      </c>
      <c r="IG46" s="39" t="s">
        <v>62</v>
      </c>
      <c r="IH46" s="39">
        <v>10</v>
      </c>
      <c r="II46" s="39" t="s">
        <v>39</v>
      </c>
    </row>
    <row r="47" spans="1:243" s="38" customFormat="1" ht="120" customHeight="1">
      <c r="A47" s="87">
        <v>33</v>
      </c>
      <c r="B47" s="98" t="s">
        <v>146</v>
      </c>
      <c r="C47" s="24" t="s">
        <v>91</v>
      </c>
      <c r="D47" s="78">
        <v>75</v>
      </c>
      <c r="E47" s="99" t="s">
        <v>67</v>
      </c>
      <c r="F47" s="78">
        <v>627.55</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47066.25</v>
      </c>
      <c r="BB47" s="48">
        <f t="shared" si="10"/>
        <v>47066.25</v>
      </c>
      <c r="BC47" s="37" t="str">
        <f t="shared" si="11"/>
        <v>INR  Forty Seven Thousand  &amp;Sixty Six  and Paise Twenty Five Only</v>
      </c>
      <c r="IA47" s="38">
        <v>33</v>
      </c>
      <c r="IB47" s="77" t="s">
        <v>200</v>
      </c>
      <c r="IC47" s="38" t="s">
        <v>91</v>
      </c>
      <c r="ID47" s="38">
        <v>75</v>
      </c>
      <c r="IE47" s="39" t="s">
        <v>67</v>
      </c>
      <c r="IF47" s="39" t="s">
        <v>44</v>
      </c>
      <c r="IG47" s="39" t="s">
        <v>62</v>
      </c>
      <c r="IH47" s="39">
        <v>10</v>
      </c>
      <c r="II47" s="39" t="s">
        <v>39</v>
      </c>
    </row>
    <row r="48" spans="1:243" s="38" customFormat="1" ht="39" customHeight="1">
      <c r="A48" s="84">
        <v>34</v>
      </c>
      <c r="B48" s="98" t="s">
        <v>147</v>
      </c>
      <c r="C48" s="24" t="s">
        <v>92</v>
      </c>
      <c r="D48" s="78">
        <v>53</v>
      </c>
      <c r="E48" s="99" t="s">
        <v>67</v>
      </c>
      <c r="F48" s="78">
        <v>121.55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6442.15</v>
      </c>
      <c r="BB48" s="48">
        <f t="shared" si="10"/>
        <v>6442.15</v>
      </c>
      <c r="BC48" s="37" t="str">
        <f t="shared" si="11"/>
        <v>INR  Six Thousand Four Hundred &amp; Forty Two  and Paise Fifteen Only</v>
      </c>
      <c r="IA48" s="38">
        <v>34</v>
      </c>
      <c r="IB48" s="77" t="s">
        <v>201</v>
      </c>
      <c r="IC48" s="38" t="s">
        <v>92</v>
      </c>
      <c r="ID48" s="38">
        <v>53</v>
      </c>
      <c r="IE48" s="39" t="s">
        <v>67</v>
      </c>
      <c r="IF48" s="39" t="s">
        <v>44</v>
      </c>
      <c r="IG48" s="39" t="s">
        <v>62</v>
      </c>
      <c r="IH48" s="39">
        <v>10</v>
      </c>
      <c r="II48" s="39" t="s">
        <v>39</v>
      </c>
    </row>
    <row r="49" spans="1:243" s="38" customFormat="1" ht="44.25" customHeight="1">
      <c r="A49" s="84">
        <v>35</v>
      </c>
      <c r="B49" s="98" t="s">
        <v>148</v>
      </c>
      <c r="C49" s="24" t="s">
        <v>93</v>
      </c>
      <c r="D49" s="78">
        <v>96</v>
      </c>
      <c r="E49" s="99" t="s">
        <v>164</v>
      </c>
      <c r="F49" s="78">
        <v>131</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12576</v>
      </c>
      <c r="BB49" s="48">
        <f t="shared" si="10"/>
        <v>12576</v>
      </c>
      <c r="BC49" s="37" t="str">
        <f t="shared" si="11"/>
        <v>INR  Twelve Thousand Five Hundred &amp; Seventy Six  Only</v>
      </c>
      <c r="IA49" s="38">
        <v>35</v>
      </c>
      <c r="IB49" s="77" t="s">
        <v>202</v>
      </c>
      <c r="IC49" s="38" t="s">
        <v>93</v>
      </c>
      <c r="ID49" s="38">
        <v>96</v>
      </c>
      <c r="IE49" s="39" t="s">
        <v>164</v>
      </c>
      <c r="IF49" s="39" t="s">
        <v>44</v>
      </c>
      <c r="IG49" s="39" t="s">
        <v>62</v>
      </c>
      <c r="IH49" s="39">
        <v>10</v>
      </c>
      <c r="II49" s="39" t="s">
        <v>39</v>
      </c>
    </row>
    <row r="50" spans="1:243" s="38" customFormat="1" ht="141" customHeight="1">
      <c r="A50" s="84">
        <v>36</v>
      </c>
      <c r="B50" s="98" t="s">
        <v>149</v>
      </c>
      <c r="C50" s="24" t="s">
        <v>94</v>
      </c>
      <c r="D50" s="78">
        <v>2369</v>
      </c>
      <c r="E50" s="101" t="s">
        <v>164</v>
      </c>
      <c r="F50" s="78">
        <v>423.95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1004337.55</v>
      </c>
      <c r="BB50" s="48">
        <f t="shared" si="10"/>
        <v>1004337.55</v>
      </c>
      <c r="BC50" s="37" t="str">
        <f t="shared" si="11"/>
        <v>INR  Ten Lakh Four Thousand Three Hundred &amp; Thirty Seven  and Paise Fifty Five Only</v>
      </c>
      <c r="IA50" s="38">
        <v>36</v>
      </c>
      <c r="IB50" s="77" t="s">
        <v>203</v>
      </c>
      <c r="IC50" s="38" t="s">
        <v>94</v>
      </c>
      <c r="ID50" s="38">
        <v>2369</v>
      </c>
      <c r="IE50" s="39" t="s">
        <v>164</v>
      </c>
      <c r="IF50" s="39" t="s">
        <v>44</v>
      </c>
      <c r="IG50" s="39" t="s">
        <v>62</v>
      </c>
      <c r="IH50" s="39">
        <v>10</v>
      </c>
      <c r="II50" s="39" t="s">
        <v>39</v>
      </c>
    </row>
    <row r="51" spans="1:243" s="38" customFormat="1" ht="73.5" customHeight="1">
      <c r="A51" s="84">
        <v>37</v>
      </c>
      <c r="B51" s="100" t="s">
        <v>150</v>
      </c>
      <c r="C51" s="24" t="s">
        <v>95</v>
      </c>
      <c r="D51" s="78">
        <v>286</v>
      </c>
      <c r="E51" s="101" t="s">
        <v>67</v>
      </c>
      <c r="F51" s="78">
        <v>997.7</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285342.2</v>
      </c>
      <c r="BB51" s="48">
        <f t="shared" si="10"/>
        <v>285342.2</v>
      </c>
      <c r="BC51" s="37" t="str">
        <f t="shared" si="11"/>
        <v>INR  Two Lakh Eighty Five Thousand Three Hundred &amp; Forty Two  and Paise Twenty Only</v>
      </c>
      <c r="IA51" s="38">
        <v>37</v>
      </c>
      <c r="IB51" s="77" t="s">
        <v>204</v>
      </c>
      <c r="IC51" s="38" t="s">
        <v>95</v>
      </c>
      <c r="ID51" s="38">
        <v>286</v>
      </c>
      <c r="IE51" s="39" t="s">
        <v>67</v>
      </c>
      <c r="IF51" s="39" t="s">
        <v>44</v>
      </c>
      <c r="IG51" s="39" t="s">
        <v>62</v>
      </c>
      <c r="IH51" s="39">
        <v>10</v>
      </c>
      <c r="II51" s="39" t="s">
        <v>39</v>
      </c>
    </row>
    <row r="52" spans="1:243" s="38" customFormat="1" ht="63" customHeight="1">
      <c r="A52" s="84">
        <v>38</v>
      </c>
      <c r="B52" s="98" t="s">
        <v>151</v>
      </c>
      <c r="C52" s="24" t="s">
        <v>96</v>
      </c>
      <c r="D52" s="78">
        <v>20</v>
      </c>
      <c r="E52" s="99" t="s">
        <v>67</v>
      </c>
      <c r="F52" s="78">
        <v>2756.35</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55127</v>
      </c>
      <c r="BB52" s="48">
        <f t="shared" si="10"/>
        <v>55127</v>
      </c>
      <c r="BC52" s="37" t="str">
        <f t="shared" si="11"/>
        <v>INR  Fifty Five Thousand One Hundred &amp; Twenty Seven  Only</v>
      </c>
      <c r="IA52" s="38">
        <v>38</v>
      </c>
      <c r="IB52" s="77" t="s">
        <v>205</v>
      </c>
      <c r="IC52" s="38" t="s">
        <v>96</v>
      </c>
      <c r="ID52" s="38">
        <v>20</v>
      </c>
      <c r="IE52" s="39" t="s">
        <v>67</v>
      </c>
      <c r="IF52" s="39" t="s">
        <v>44</v>
      </c>
      <c r="IG52" s="39" t="s">
        <v>62</v>
      </c>
      <c r="IH52" s="39">
        <v>10</v>
      </c>
      <c r="II52" s="39" t="s">
        <v>39</v>
      </c>
    </row>
    <row r="53" spans="1:243" s="38" customFormat="1" ht="44.25" customHeight="1">
      <c r="A53" s="84">
        <v>39</v>
      </c>
      <c r="B53" s="98" t="s">
        <v>152</v>
      </c>
      <c r="C53" s="24" t="s">
        <v>97</v>
      </c>
      <c r="D53" s="78">
        <v>12</v>
      </c>
      <c r="E53" s="101" t="s">
        <v>39</v>
      </c>
      <c r="F53" s="78">
        <v>231.7</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2780.4</v>
      </c>
      <c r="BB53" s="48">
        <f t="shared" si="10"/>
        <v>2780.4</v>
      </c>
      <c r="BC53" s="37" t="str">
        <f t="shared" si="11"/>
        <v>INR  Two Thousand Seven Hundred &amp; Eighty  and Paise Forty Only</v>
      </c>
      <c r="IA53" s="38">
        <v>39</v>
      </c>
      <c r="IB53" s="77" t="s">
        <v>206</v>
      </c>
      <c r="IC53" s="38" t="s">
        <v>97</v>
      </c>
      <c r="ID53" s="38">
        <v>12</v>
      </c>
      <c r="IE53" s="39" t="s">
        <v>39</v>
      </c>
      <c r="IF53" s="39" t="s">
        <v>44</v>
      </c>
      <c r="IG53" s="39" t="s">
        <v>62</v>
      </c>
      <c r="IH53" s="39">
        <v>10</v>
      </c>
      <c r="II53" s="39" t="s">
        <v>39</v>
      </c>
    </row>
    <row r="54" spans="1:243" s="38" customFormat="1" ht="57" customHeight="1">
      <c r="A54" s="84">
        <v>40.1</v>
      </c>
      <c r="B54" s="98" t="s">
        <v>167</v>
      </c>
      <c r="C54" s="24" t="s">
        <v>98</v>
      </c>
      <c r="D54" s="78">
        <v>200</v>
      </c>
      <c r="E54" s="101" t="s">
        <v>39</v>
      </c>
      <c r="F54" s="78">
        <v>103.55</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20710</v>
      </c>
      <c r="BB54" s="48">
        <f t="shared" si="10"/>
        <v>20710</v>
      </c>
      <c r="BC54" s="37" t="str">
        <f t="shared" si="11"/>
        <v>INR  Twenty Thousand Seven Hundred &amp; Ten  Only</v>
      </c>
      <c r="IA54" s="38">
        <v>40.1</v>
      </c>
      <c r="IB54" s="77" t="s">
        <v>207</v>
      </c>
      <c r="IC54" s="38" t="s">
        <v>98</v>
      </c>
      <c r="ID54" s="38">
        <v>200</v>
      </c>
      <c r="IE54" s="39" t="s">
        <v>39</v>
      </c>
      <c r="IF54" s="39" t="s">
        <v>44</v>
      </c>
      <c r="IG54" s="39" t="s">
        <v>62</v>
      </c>
      <c r="IH54" s="39">
        <v>10</v>
      </c>
      <c r="II54" s="39" t="s">
        <v>39</v>
      </c>
    </row>
    <row r="55" spans="1:243" s="38" customFormat="1" ht="30" customHeight="1">
      <c r="A55" s="84">
        <v>40.2</v>
      </c>
      <c r="B55" s="98" t="s">
        <v>153</v>
      </c>
      <c r="C55" s="24" t="s">
        <v>99</v>
      </c>
      <c r="D55" s="78">
        <v>752</v>
      </c>
      <c r="E55" s="101" t="s">
        <v>39</v>
      </c>
      <c r="F55" s="78">
        <v>75</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56400</v>
      </c>
      <c r="BB55" s="48">
        <f t="shared" si="10"/>
        <v>56400</v>
      </c>
      <c r="BC55" s="37" t="str">
        <f t="shared" si="11"/>
        <v>INR  Fifty Six Thousand Four Hundred    Only</v>
      </c>
      <c r="IA55" s="38">
        <v>40.2</v>
      </c>
      <c r="IB55" s="77" t="s">
        <v>208</v>
      </c>
      <c r="IC55" s="38" t="s">
        <v>99</v>
      </c>
      <c r="ID55" s="38">
        <v>752</v>
      </c>
      <c r="IE55" s="39" t="s">
        <v>39</v>
      </c>
      <c r="IF55" s="39" t="s">
        <v>44</v>
      </c>
      <c r="IG55" s="39" t="s">
        <v>62</v>
      </c>
      <c r="IH55" s="39">
        <v>10</v>
      </c>
      <c r="II55" s="39" t="s">
        <v>39</v>
      </c>
    </row>
    <row r="56" spans="1:243" s="38" customFormat="1" ht="45" customHeight="1">
      <c r="A56" s="84">
        <v>41</v>
      </c>
      <c r="B56" s="98" t="s">
        <v>154</v>
      </c>
      <c r="C56" s="24" t="s">
        <v>100</v>
      </c>
      <c r="D56" s="78">
        <v>400</v>
      </c>
      <c r="E56" s="101" t="s">
        <v>39</v>
      </c>
      <c r="F56" s="78">
        <v>59.65</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23860</v>
      </c>
      <c r="BB56" s="48">
        <f t="shared" si="10"/>
        <v>23860</v>
      </c>
      <c r="BC56" s="37" t="str">
        <f t="shared" si="11"/>
        <v>INR  Twenty Three Thousand Eight Hundred &amp; Sixty  Only</v>
      </c>
      <c r="IA56" s="38">
        <v>41</v>
      </c>
      <c r="IB56" s="77" t="s">
        <v>209</v>
      </c>
      <c r="IC56" s="38" t="s">
        <v>100</v>
      </c>
      <c r="ID56" s="38">
        <v>400</v>
      </c>
      <c r="IE56" s="39" t="s">
        <v>39</v>
      </c>
      <c r="IF56" s="39" t="s">
        <v>44</v>
      </c>
      <c r="IG56" s="39" t="s">
        <v>62</v>
      </c>
      <c r="IH56" s="39">
        <v>10</v>
      </c>
      <c r="II56" s="39" t="s">
        <v>39</v>
      </c>
    </row>
    <row r="57" spans="1:243" s="38" customFormat="1" ht="34.5" customHeight="1">
      <c r="A57" s="85">
        <v>42</v>
      </c>
      <c r="B57" s="98" t="s">
        <v>155</v>
      </c>
      <c r="C57" s="24" t="s">
        <v>101</v>
      </c>
      <c r="D57" s="78">
        <v>224</v>
      </c>
      <c r="E57" s="99" t="s">
        <v>67</v>
      </c>
      <c r="F57" s="78">
        <v>99.9</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22377.6</v>
      </c>
      <c r="BB57" s="48">
        <f t="shared" si="10"/>
        <v>22377.6</v>
      </c>
      <c r="BC57" s="37" t="str">
        <f t="shared" si="11"/>
        <v>INR  Twenty Two Thousand Three Hundred &amp; Seventy Seven  and Paise Sixty Only</v>
      </c>
      <c r="IA57" s="38">
        <v>42</v>
      </c>
      <c r="IB57" s="77" t="s">
        <v>210</v>
      </c>
      <c r="IC57" s="38" t="s">
        <v>101</v>
      </c>
      <c r="ID57" s="38">
        <v>224</v>
      </c>
      <c r="IE57" s="39" t="s">
        <v>67</v>
      </c>
      <c r="IF57" s="39" t="s">
        <v>44</v>
      </c>
      <c r="IG57" s="39" t="s">
        <v>62</v>
      </c>
      <c r="IH57" s="39">
        <v>10</v>
      </c>
      <c r="II57" s="39" t="s">
        <v>39</v>
      </c>
    </row>
    <row r="58" spans="1:243" s="38" customFormat="1" ht="69" customHeight="1">
      <c r="A58" s="89">
        <v>43</v>
      </c>
      <c r="B58" s="98" t="s">
        <v>156</v>
      </c>
      <c r="C58" s="24" t="s">
        <v>102</v>
      </c>
      <c r="D58" s="78">
        <v>11</v>
      </c>
      <c r="E58" s="99" t="s">
        <v>67</v>
      </c>
      <c r="F58" s="78">
        <v>8670.5</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95375.5</v>
      </c>
      <c r="BB58" s="48">
        <f t="shared" si="10"/>
        <v>95375.5</v>
      </c>
      <c r="BC58" s="37" t="str">
        <f t="shared" si="11"/>
        <v>INR  Ninety Five Thousand Three Hundred &amp; Seventy Five  and Paise Fifty Only</v>
      </c>
      <c r="IA58" s="38">
        <v>43</v>
      </c>
      <c r="IB58" s="77" t="s">
        <v>211</v>
      </c>
      <c r="IC58" s="38" t="s">
        <v>102</v>
      </c>
      <c r="ID58" s="38">
        <v>11</v>
      </c>
      <c r="IE58" s="39" t="s">
        <v>67</v>
      </c>
      <c r="IF58" s="39" t="s">
        <v>44</v>
      </c>
      <c r="IG58" s="39" t="s">
        <v>62</v>
      </c>
      <c r="IH58" s="39">
        <v>10</v>
      </c>
      <c r="II58" s="39" t="s">
        <v>39</v>
      </c>
    </row>
    <row r="59" spans="1:243" s="38" customFormat="1" ht="57" customHeight="1">
      <c r="A59" s="85">
        <v>44</v>
      </c>
      <c r="B59" s="98" t="s">
        <v>157</v>
      </c>
      <c r="C59" s="24" t="s">
        <v>103</v>
      </c>
      <c r="D59" s="78">
        <v>12</v>
      </c>
      <c r="E59" s="99" t="s">
        <v>163</v>
      </c>
      <c r="F59" s="78">
        <v>668.15</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8017.8</v>
      </c>
      <c r="BB59" s="48">
        <f t="shared" si="10"/>
        <v>8017.8</v>
      </c>
      <c r="BC59" s="37" t="str">
        <f t="shared" si="11"/>
        <v>INR  Eight Thousand  &amp;Seventeen  and Paise Eighty Only</v>
      </c>
      <c r="IA59" s="38">
        <v>44</v>
      </c>
      <c r="IB59" s="77" t="s">
        <v>212</v>
      </c>
      <c r="IC59" s="38" t="s">
        <v>103</v>
      </c>
      <c r="ID59" s="38">
        <v>12</v>
      </c>
      <c r="IE59" s="39" t="s">
        <v>163</v>
      </c>
      <c r="IF59" s="39" t="s">
        <v>44</v>
      </c>
      <c r="IG59" s="39" t="s">
        <v>62</v>
      </c>
      <c r="IH59" s="39">
        <v>10</v>
      </c>
      <c r="II59" s="39" t="s">
        <v>39</v>
      </c>
    </row>
    <row r="60" spans="1:243" s="38" customFormat="1" ht="51" customHeight="1">
      <c r="A60" s="85">
        <v>45</v>
      </c>
      <c r="B60" s="98" t="s">
        <v>158</v>
      </c>
      <c r="C60" s="24" t="s">
        <v>104</v>
      </c>
      <c r="D60" s="78">
        <v>50</v>
      </c>
      <c r="E60" s="99" t="s">
        <v>161</v>
      </c>
      <c r="F60" s="78">
        <v>138.85</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6942.5</v>
      </c>
      <c r="BB60" s="48">
        <f t="shared" si="10"/>
        <v>6942.5</v>
      </c>
      <c r="BC60" s="37" t="str">
        <f t="shared" si="11"/>
        <v>INR  Six Thousand Nine Hundred &amp; Forty Two  and Paise Fifty Only</v>
      </c>
      <c r="IA60" s="38">
        <v>45</v>
      </c>
      <c r="IB60" s="77" t="s">
        <v>213</v>
      </c>
      <c r="IC60" s="38" t="s">
        <v>104</v>
      </c>
      <c r="ID60" s="38">
        <v>50</v>
      </c>
      <c r="IE60" s="39" t="s">
        <v>161</v>
      </c>
      <c r="IF60" s="39" t="s">
        <v>44</v>
      </c>
      <c r="IG60" s="39" t="s">
        <v>62</v>
      </c>
      <c r="IH60" s="39">
        <v>10</v>
      </c>
      <c r="II60" s="39" t="s">
        <v>39</v>
      </c>
    </row>
    <row r="61" spans="1:243" s="38" customFormat="1" ht="36" customHeight="1">
      <c r="A61" s="85">
        <v>46</v>
      </c>
      <c r="B61" s="98" t="s">
        <v>159</v>
      </c>
      <c r="C61" s="24" t="s">
        <v>105</v>
      </c>
      <c r="D61" s="78">
        <v>3524</v>
      </c>
      <c r="E61" s="99" t="s">
        <v>67</v>
      </c>
      <c r="F61" s="78">
        <v>54.3</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191353.2</v>
      </c>
      <c r="BB61" s="48">
        <f t="shared" si="10"/>
        <v>191353.2</v>
      </c>
      <c r="BC61" s="37" t="str">
        <f t="shared" si="11"/>
        <v>INR  One Lakh Ninety One Thousand Three Hundred &amp; Fifty Three  and Paise Twenty Only</v>
      </c>
      <c r="IA61" s="38">
        <v>46</v>
      </c>
      <c r="IB61" s="77" t="s">
        <v>214</v>
      </c>
      <c r="IC61" s="38" t="s">
        <v>105</v>
      </c>
      <c r="ID61" s="38">
        <v>3524</v>
      </c>
      <c r="IE61" s="39" t="s">
        <v>67</v>
      </c>
      <c r="IF61" s="39" t="s">
        <v>44</v>
      </c>
      <c r="IG61" s="39" t="s">
        <v>62</v>
      </c>
      <c r="IH61" s="39">
        <v>10</v>
      </c>
      <c r="II61" s="39" t="s">
        <v>39</v>
      </c>
    </row>
    <row r="62" spans="1:243" s="38" customFormat="1" ht="44.25" customHeight="1">
      <c r="A62" s="85">
        <v>47</v>
      </c>
      <c r="B62" s="98" t="s">
        <v>160</v>
      </c>
      <c r="C62" s="24" t="s">
        <v>106</v>
      </c>
      <c r="D62" s="78">
        <v>1482</v>
      </c>
      <c r="E62" s="99" t="s">
        <v>67</v>
      </c>
      <c r="F62" s="78">
        <v>79.95</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118485.9</v>
      </c>
      <c r="BB62" s="48">
        <f t="shared" si="10"/>
        <v>118485.9</v>
      </c>
      <c r="BC62" s="37" t="str">
        <f t="shared" si="11"/>
        <v>INR  One Lakh Eighteen Thousand Four Hundred &amp; Eighty Five  and Paise Ninety Only</v>
      </c>
      <c r="IA62" s="38">
        <v>47</v>
      </c>
      <c r="IB62" s="77" t="s">
        <v>215</v>
      </c>
      <c r="IC62" s="38" t="s">
        <v>106</v>
      </c>
      <c r="ID62" s="38">
        <v>1482</v>
      </c>
      <c r="IE62" s="39" t="s">
        <v>67</v>
      </c>
      <c r="IF62" s="39" t="s">
        <v>44</v>
      </c>
      <c r="IG62" s="39" t="s">
        <v>62</v>
      </c>
      <c r="IH62" s="39">
        <v>10</v>
      </c>
      <c r="II62" s="39" t="s">
        <v>39</v>
      </c>
    </row>
    <row r="63" spans="1:243" s="38" customFormat="1" ht="57" customHeight="1">
      <c r="A63" s="22">
        <v>48</v>
      </c>
      <c r="B63" s="79" t="s">
        <v>111</v>
      </c>
      <c r="C63" s="24" t="s">
        <v>109</v>
      </c>
      <c r="D63" s="78">
        <v>1</v>
      </c>
      <c r="E63" s="80" t="s">
        <v>112</v>
      </c>
      <c r="F63" s="78">
        <v>6.33</v>
      </c>
      <c r="G63" s="51"/>
      <c r="H63" s="52"/>
      <c r="I63" s="40" t="s">
        <v>40</v>
      </c>
      <c r="J63" s="43">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(BA14+BA15+BA16+BA17+BA18+BA19+BA20+BA21+BA22+BA23+BA24+BA25+BA26+BA27+BA28+BA29+BA30+BA31+BA32+BA33+BA34+BA35+BA36+BA37+BA38+BA39+BA40+BA41+BA42+BA43+BA44+BA45+BA46+BA47+BA48+BA49+BA50+BA51+BA52+BA53+BA54+BA55+BA56+BA57+BA58+BA59+BA60+BA61+BA62)*6.33%</f>
        <v>191218.13</v>
      </c>
      <c r="BB63" s="48">
        <f>BA63+SUM(N63:AZ63)</f>
        <v>191218.13</v>
      </c>
      <c r="BC63" s="37" t="str">
        <f>SpellNumber(L63,BB63)</f>
        <v>INR  One Lakh Ninety One Thousand Two Hundred &amp; Eighteen  and Paise Thirteen Only</v>
      </c>
      <c r="IA63" s="38">
        <v>48</v>
      </c>
      <c r="IB63" s="77" t="s">
        <v>111</v>
      </c>
      <c r="IC63" s="38" t="s">
        <v>109</v>
      </c>
      <c r="ID63" s="38">
        <v>1</v>
      </c>
      <c r="IE63" s="39" t="s">
        <v>112</v>
      </c>
      <c r="IF63" s="39" t="s">
        <v>44</v>
      </c>
      <c r="IG63" s="39" t="s">
        <v>62</v>
      </c>
      <c r="IH63" s="39">
        <v>10</v>
      </c>
      <c r="II63" s="39" t="s">
        <v>39</v>
      </c>
    </row>
    <row r="64" spans="1:243" s="38" customFormat="1" ht="48" customHeight="1">
      <c r="A64" s="53" t="s">
        <v>80</v>
      </c>
      <c r="B64" s="54"/>
      <c r="C64" s="55"/>
      <c r="D64" s="56"/>
      <c r="E64" s="56"/>
      <c r="F64" s="56"/>
      <c r="G64" s="56"/>
      <c r="H64" s="57"/>
      <c r="I64" s="57"/>
      <c r="J64" s="57"/>
      <c r="K64" s="57"/>
      <c r="L64" s="58"/>
      <c r="BA64" s="59">
        <f>SUM(BA13:BA63)</f>
        <v>3212041.73</v>
      </c>
      <c r="BB64" s="60">
        <f>SUM(BB13:BB63)</f>
        <v>3212041.73</v>
      </c>
      <c r="BC64" s="37" t="str">
        <f>SpellNumber($E$2,BB64)</f>
        <v>INR  Thirty Two Lakh Twelve Thousand  &amp;Forty One  and Paise Seventy Three Only</v>
      </c>
      <c r="IE64" s="39">
        <v>4</v>
      </c>
      <c r="IF64" s="39" t="s">
        <v>44</v>
      </c>
      <c r="IG64" s="39" t="s">
        <v>62</v>
      </c>
      <c r="IH64" s="39">
        <v>10</v>
      </c>
      <c r="II64" s="39" t="s">
        <v>39</v>
      </c>
    </row>
    <row r="65" spans="1:243" s="69" customFormat="1" ht="18">
      <c r="A65" s="54" t="s">
        <v>81</v>
      </c>
      <c r="B65" s="61"/>
      <c r="C65" s="62"/>
      <c r="D65" s="63"/>
      <c r="E65" s="75" t="s">
        <v>64</v>
      </c>
      <c r="F65" s="76"/>
      <c r="G65" s="64"/>
      <c r="H65" s="65"/>
      <c r="I65" s="65"/>
      <c r="J65" s="65"/>
      <c r="K65" s="66"/>
      <c r="L65" s="67"/>
      <c r="M65" s="68"/>
      <c r="O65" s="38"/>
      <c r="P65" s="38"/>
      <c r="Q65" s="38"/>
      <c r="R65" s="38"/>
      <c r="S65" s="38"/>
      <c r="BA65" s="70">
        <f>IF(ISBLANK(F65),0,IF(E65="Excess (+)",ROUND(BA64+(BA64*F65),2),IF(E65="Less (-)",ROUND(BA64+(BA64*F65*(-1)),2),IF(E65="At Par",BA64,0))))</f>
        <v>0</v>
      </c>
      <c r="BB65" s="71">
        <f>ROUND(BA65,0)</f>
        <v>0</v>
      </c>
      <c r="BC65" s="37" t="str">
        <f>SpellNumber($E$2,BB65)</f>
        <v>INR Zero Only</v>
      </c>
      <c r="IE65" s="72"/>
      <c r="IF65" s="72"/>
      <c r="IG65" s="72"/>
      <c r="IH65" s="72"/>
      <c r="II65" s="72"/>
    </row>
    <row r="66" spans="1:243" s="69" customFormat="1" ht="18">
      <c r="A66" s="53" t="s">
        <v>82</v>
      </c>
      <c r="B66" s="53"/>
      <c r="C66" s="91" t="str">
        <f>SpellNumber($E$2,BB65)</f>
        <v>INR Zero Only</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IE66" s="72"/>
      <c r="IF66" s="72"/>
      <c r="IG66" s="72"/>
      <c r="IH66" s="72"/>
      <c r="II66" s="72"/>
    </row>
    <row r="67" ht="15"/>
    <row r="68" ht="15"/>
    <row r="69" ht="15"/>
  </sheetData>
  <sheetProtection password="EEC8" sheet="1"/>
  <mergeCells count="8">
    <mergeCell ref="A9:BC9"/>
    <mergeCell ref="C66:BC66"/>
    <mergeCell ref="A1:L1"/>
    <mergeCell ref="A4:BC4"/>
    <mergeCell ref="A5:BC5"/>
    <mergeCell ref="A6:BC6"/>
    <mergeCell ref="A7:BC7"/>
    <mergeCell ref="B8:BC8"/>
  </mergeCells>
  <dataValidations count="21">
    <dataValidation type="list" allowBlank="1" showErrorMessage="1" sqref="E6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5">
      <formula1>0</formula1>
      <formula2>99.9</formula2>
    </dataValidation>
    <dataValidation allowBlank="1" showInputMessage="1" showErrorMessage="1" promptTitle="Item Description" prompt="Please enter Item Description in text" sqref="B18:B23 B27">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6 G27:G63">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5">
      <formula1>IF(E65="Select",-1,IF(E65="At Par",0,0))</formula1>
      <formula2>IF(E65="Select",-1,IF(E65="At Par",0,0.99))</formula2>
    </dataValidation>
    <dataValidation type="list" allowBlank="1" showInputMessage="1" showErrorMessage="1" sqref="L63 L13 L14 L15 L16 L17 L18 L19 L20 L21 L22 L23 L24 L25 L26 L27 L28 L29 L30 L31 L32 L33 L34 L35 L36 L37 L38 L39 L40 L41 L42 L43 L44 L45 L46 L47 L48 L49 L50 L51 L52 L53 L54 L55 L56 L57 L58 L59 L60 L61 L62">
      <formula1>"INR"</formula1>
    </dataValidation>
    <dataValidation type="decimal" allowBlank="1" showInputMessage="1" showErrorMessage="1" promptTitle="Rate Entry" prompt="Please enter the Rate in Rupees for this item. " errorTitle="Invaid Entry" error="Only Numeric Values are allowed. " sqref="H27:H6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63">
      <formula1>0</formula1>
      <formula2>999999999999999</formula2>
    </dataValidation>
    <dataValidation type="list" allowBlank="1" showErrorMessage="1" sqref="K13:K63">
      <formula1>"Partial Conversion,Full Conversion"</formula1>
      <formula2>0</formula2>
    </dataValidation>
    <dataValidation allowBlank="1" showInputMessage="1" showErrorMessage="1" promptTitle="Addition / Deduction" prompt="Please Choose the correct One" sqref="J13:J63">
      <formula1>0</formula1>
      <formula2>0</formula2>
    </dataValidation>
    <dataValidation type="list" showErrorMessage="1" sqref="I13:I63">
      <formula1>"Excess(+),Less(-)"</formula1>
      <formula2>0</formula2>
    </dataValidation>
    <dataValidation allowBlank="1" showInputMessage="1" showErrorMessage="1" promptTitle="Itemcode/Make" prompt="Please enter text" sqref="C13:C6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6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3">
      <formula1>0</formula1>
      <formula2>999999999999999</formula2>
    </dataValidation>
    <dataValidation allowBlank="1" showInputMessage="1" showErrorMessage="1" promptTitle="Units" prompt="Please enter Units in text" sqref="E13:E63">
      <formula1>0</formula1>
      <formula2>0</formula2>
    </dataValidation>
    <dataValidation type="decimal" allowBlank="1" showInputMessage="1" showErrorMessage="1" promptTitle="Quantity" prompt="Please enter the Quantity for this item. " errorTitle="Invalid Entry" error="Only Numeric Values are allowed. " sqref="D13:D63 F13:F63">
      <formula1>0</formula1>
      <formula2>999999999999999</formula2>
    </dataValidation>
    <dataValidation type="decimal" allowBlank="1" showErrorMessage="1" errorTitle="Invalid Entry" error="Only Numeric Values are allowed. " sqref="A13:A6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6" t="s">
        <v>63</v>
      </c>
      <c r="F6" s="96"/>
      <c r="G6" s="96"/>
      <c r="H6" s="96"/>
      <c r="I6" s="96"/>
      <c r="J6" s="96"/>
      <c r="K6" s="96"/>
    </row>
    <row r="7" spans="5:11" ht="14.25">
      <c r="E7" s="97"/>
      <c r="F7" s="97"/>
      <c r="G7" s="97"/>
      <c r="H7" s="97"/>
      <c r="I7" s="97"/>
      <c r="J7" s="97"/>
      <c r="K7" s="97"/>
    </row>
    <row r="8" spans="5:11" ht="14.25">
      <c r="E8" s="97"/>
      <c r="F8" s="97"/>
      <c r="G8" s="97"/>
      <c r="H8" s="97"/>
      <c r="I8" s="97"/>
      <c r="J8" s="97"/>
      <c r="K8" s="97"/>
    </row>
    <row r="9" spans="5:11" ht="14.25">
      <c r="E9" s="97"/>
      <c r="F9" s="97"/>
      <c r="G9" s="97"/>
      <c r="H9" s="97"/>
      <c r="I9" s="97"/>
      <c r="J9" s="97"/>
      <c r="K9" s="97"/>
    </row>
    <row r="10" spans="5:11" ht="14.25">
      <c r="E10" s="97"/>
      <c r="F10" s="97"/>
      <c r="G10" s="97"/>
      <c r="H10" s="97"/>
      <c r="I10" s="97"/>
      <c r="J10" s="97"/>
      <c r="K10" s="97"/>
    </row>
    <row r="11" spans="5:11" ht="14.25">
      <c r="E11" s="97"/>
      <c r="F11" s="97"/>
      <c r="G11" s="97"/>
      <c r="H11" s="97"/>
      <c r="I11" s="97"/>
      <c r="J11" s="97"/>
      <c r="K11" s="97"/>
    </row>
    <row r="12" spans="5:11" ht="14.25">
      <c r="E12" s="97"/>
      <c r="F12" s="97"/>
      <c r="G12" s="97"/>
      <c r="H12" s="97"/>
      <c r="I12" s="97"/>
      <c r="J12" s="97"/>
      <c r="K12" s="97"/>
    </row>
    <row r="13" spans="5:11" ht="14.25">
      <c r="E13" s="97"/>
      <c r="F13" s="97"/>
      <c r="G13" s="97"/>
      <c r="H13" s="97"/>
      <c r="I13" s="97"/>
      <c r="J13" s="97"/>
      <c r="K13" s="97"/>
    </row>
    <row r="14" spans="5:11" ht="14.25">
      <c r="E14" s="97"/>
      <c r="F14" s="97"/>
      <c r="G14" s="97"/>
      <c r="H14" s="97"/>
      <c r="I14" s="97"/>
      <c r="J14" s="97"/>
      <c r="K14" s="9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2023-12-13T06:39:43Z</cp:lastPrinted>
  <dcterms:created xsi:type="dcterms:W3CDTF">2009-01-30T06:42:42Z</dcterms:created>
  <dcterms:modified xsi:type="dcterms:W3CDTF">2024-05-10T10:13:22Z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