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<sst xmlns="http://schemas.openxmlformats.org/spreadsheetml/2006/main" count="150" uniqueCount="62">
  <si>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</si>
  <si>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</si>
  <si>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</si>
  <si>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</si>
  <si>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</si>
  <si>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</si>
  <si>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</si>
  <si>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</si>
  <si>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</si>
  <si>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</si>
  <si>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</si>
  <si>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</si>
  <si>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</si>
  <si>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</si>
  <si>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</si>
  <si>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</si>
  <si>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</si>
  <si>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</si>
  <si>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</si>
  <si>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</si>
  <si>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</si>
  <si>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</si>
  <si>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</si>
  <si>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</si>
  <si>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</si>
  <si>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</si>
  <si>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</si>
  <si>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</si>
  <si>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</si>
  <si>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</si>
  <si>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</si>
  <si>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</si>
  <si>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</si>
  <si>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</si>
  <si>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</si>
  <si>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</si>
  <si>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</si>
  <si>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</si>
  <si>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</si>
  <si>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</si>
  <si>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</si>
  <si>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</si>
  <si>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</si>
  <si>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</si>
  <si>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</si>
  <si>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</si>
  <si>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</si>
  <si>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</si>
  <si>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</si>
  <si>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</si>
  <si>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</si>
  <si>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</si>
  <si>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The Registrar, IIT (BHU), Varanasi-221005
</t>
  </si>
  <si>
    <t>Name of Work: RATE CONTRACT FOR SUBMISSION OF RATE FOR SERVICING OF WATER COOLER, SPARE PARTS OF ALL TYPES AND MAKES OF WATER COOLER CUM PURIFIER WITH COMPRESSOR IN  IIT (BHU),  VARANASI</t>
  </si>
  <si>
    <t>Reference No. IIT(BHU)/IPC/Water Cooler/2024-25/191 Dated 14.06.24</t>
  </si>
  <si>
    <t>Servicing of Aqua guard 120 PSS Water Cooler Cum Purifier with compressor</t>
  </si>
  <si>
    <t>Servicing of Aqua guard AG 200</t>
  </si>
  <si>
    <t>Servicing of Other Water Coolers with RO and Compressor</t>
  </si>
  <si>
    <t>Price catalogue of OEM along with discount offered by the OEM/Dealer or both.</t>
  </si>
  <si>
    <t>item2</t>
  </si>
  <si>
    <t>item3</t>
  </si>
  <si>
    <t>item4</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</si>
</sst>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
      <patternFill patternType="solid">
        <fgColor rgb="FFCC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4">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7" fillId="0" borderId="14" xfId="55" applyNumberFormat="1" applyFont="1" applyFill="1" applyBorder="1" applyAlignment="1" applyProtection="1">
      <alignment horizontal="center" vertical="top" wrapText="1"/>
      <protection/>
    </xf>
    <xf numFmtId="0" fontId="7" fillId="0" borderId="14" xfId="55" applyNumberFormat="1" applyFont="1" applyFill="1" applyBorder="1" applyAlignment="1">
      <alignment horizontal="center"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18" xfId="59" applyNumberFormat="1" applyFont="1" applyFill="1" applyBorder="1" applyAlignment="1">
      <alignment horizontal="left" vertical="top"/>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xf numFmtId="0" fontId="24" fillId="0" borderId="11" xfId="59" applyNumberFormat="1" applyFont="1" applyFill="1" applyBorder="1" applyAlignment="1">
      <alignment horizontal="center" vertical="center" wrapText="1"/>
      <protection/>
    </xf>
    <xf numFmtId="0" fontId="4" fillId="0" borderId="11" xfId="59" applyNumberFormat="1" applyFont="1" applyFill="1" applyBorder="1" applyAlignment="1">
      <alignment horizontal="center" vertical="top"/>
      <protection/>
    </xf>
    <xf numFmtId="0" fontId="14" fillId="0" borderId="11" xfId="59" applyNumberFormat="1" applyFont="1" applyFill="1" applyBorder="1" applyAlignment="1">
      <alignment horizontal="left" wrapText="1" readingOrder="1"/>
      <protection/>
    </xf>
    <xf numFmtId="172" fontId="4" fillId="0" borderId="11" xfId="59" applyNumberFormat="1" applyFont="1" applyFill="1" applyBorder="1" applyAlignment="1">
      <alignment vertical="top"/>
      <protection/>
    </xf>
    <xf numFmtId="0" fontId="4" fillId="0" borderId="11" xfId="55" applyNumberFormat="1" applyFont="1" applyFill="1" applyBorder="1" applyAlignment="1">
      <alignment horizontal="left" vertical="top"/>
      <protection/>
    </xf>
    <xf numFmtId="0" fontId="7" fillId="0" borderId="11" xfId="55" applyNumberFormat="1" applyFont="1" applyFill="1" applyBorder="1" applyAlignment="1" applyProtection="1">
      <alignment horizontal="right" vertical="top"/>
      <protection/>
    </xf>
    <xf numFmtId="0" fontId="4" fillId="0" borderId="11" xfId="59" applyNumberFormat="1" applyFont="1" applyFill="1" applyBorder="1" applyAlignment="1">
      <alignment vertical="top"/>
      <protection/>
    </xf>
    <xf numFmtId="0" fontId="4" fillId="0" borderId="11" xfId="55" applyNumberFormat="1" applyFont="1" applyFill="1" applyBorder="1" applyAlignment="1">
      <alignment vertical="top"/>
      <protection/>
    </xf>
    <xf numFmtId="0" fontId="7" fillId="0" borderId="11" xfId="55" applyNumberFormat="1" applyFont="1" applyFill="1" applyBorder="1" applyAlignment="1" applyProtection="1">
      <alignment horizontal="left" vertical="top"/>
      <protection locked="0"/>
    </xf>
    <xf numFmtId="0" fontId="7" fillId="0" borderId="14" xfId="55" applyNumberFormat="1" applyFont="1" applyFill="1" applyBorder="1" applyAlignment="1" applyProtection="1">
      <alignment horizontal="right" vertical="top"/>
      <protection locked="0"/>
    </xf>
    <xf numFmtId="172" fontId="7" fillId="0" borderId="16" xfId="59" applyNumberFormat="1" applyFont="1" applyFill="1" applyBorder="1" applyAlignment="1">
      <alignment horizontal="righ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0" xfId="59" applyNumberFormat="1" applyFont="1" applyFill="1" applyBorder="1" applyAlignment="1">
      <alignment vertical="top" wrapText="1"/>
      <protection/>
    </xf>
    <xf numFmtId="0" fontId="14" fillId="0" borderId="22" xfId="59" applyNumberFormat="1" applyFont="1" applyFill="1" applyBorder="1" applyAlignment="1">
      <alignment horizontal="center" wrapText="1" readingOrder="1"/>
      <protection/>
    </xf>
    <xf numFmtId="1" fontId="4" fillId="0" borderId="22" xfId="59" applyNumberFormat="1" applyFont="1" applyFill="1" applyBorder="1" applyAlignment="1">
      <alignment horizontal="center" vertical="center"/>
      <protection/>
    </xf>
    <xf numFmtId="0" fontId="4" fillId="0" borderId="22" xfId="55" applyNumberFormat="1" applyFont="1" applyFill="1" applyBorder="1" applyAlignment="1">
      <alignment horizontal="left" vertical="top"/>
      <protection/>
    </xf>
    <xf numFmtId="2" fontId="4" fillId="0" borderId="22" xfId="59" applyNumberFormat="1" applyFont="1" applyFill="1" applyBorder="1" applyAlignment="1">
      <alignment vertical="top"/>
      <protection/>
    </xf>
    <xf numFmtId="2" fontId="7" fillId="0" borderId="22" xfId="55" applyNumberFormat="1" applyFont="1" applyFill="1" applyBorder="1" applyAlignment="1" applyProtection="1">
      <alignment horizontal="right" vertical="top"/>
      <protection locked="0"/>
    </xf>
    <xf numFmtId="2" fontId="7" fillId="0" borderId="22" xfId="55" applyNumberFormat="1" applyFont="1" applyFill="1" applyBorder="1" applyAlignment="1" applyProtection="1">
      <alignment horizontal="right" vertical="top"/>
      <protection/>
    </xf>
    <xf numFmtId="2" fontId="4" fillId="0" borderId="22" xfId="55" applyNumberFormat="1" applyFont="1" applyFill="1" applyBorder="1" applyAlignment="1">
      <alignment vertical="top"/>
      <protection/>
    </xf>
    <xf numFmtId="2" fontId="7" fillId="0" borderId="22" xfId="55" applyNumberFormat="1" applyFont="1" applyFill="1" applyBorder="1" applyAlignment="1" applyProtection="1">
      <alignment horizontal="left" vertical="top"/>
      <protection locked="0"/>
    </xf>
    <xf numFmtId="2" fontId="7" fillId="35" borderId="22" xfId="55" applyNumberFormat="1" applyFont="1" applyFill="1" applyBorder="1" applyAlignment="1" applyProtection="1">
      <alignment horizontal="right" vertical="top"/>
      <protection locked="0"/>
    </xf>
    <xf numFmtId="2" fontId="7" fillId="37" borderId="22" xfId="55" applyNumberFormat="1" applyFont="1" applyFill="1" applyBorder="1" applyAlignment="1" applyProtection="1">
      <alignment horizontal="right" vertical="top"/>
      <protection locked="0"/>
    </xf>
    <xf numFmtId="2" fontId="7" fillId="37" borderId="22" xfId="55" applyNumberFormat="1" applyFont="1" applyFill="1" applyBorder="1" applyAlignment="1" applyProtection="1">
      <alignment horizontal="center" vertical="top" wrapText="1"/>
      <protection locked="0"/>
    </xf>
    <xf numFmtId="2" fontId="7" fillId="0" borderId="22" xfId="55" applyNumberFormat="1" applyFont="1" applyFill="1" applyBorder="1" applyAlignment="1" applyProtection="1">
      <alignment horizontal="center" vertical="top" wrapText="1"/>
      <protection locked="0"/>
    </xf>
    <xf numFmtId="2" fontId="7" fillId="0" borderId="22" xfId="55" applyNumberFormat="1" applyFont="1" applyFill="1" applyBorder="1" applyAlignment="1">
      <alignment horizontal="center" vertical="top" wrapText="1"/>
      <protection/>
    </xf>
    <xf numFmtId="2" fontId="7" fillId="0" borderId="22" xfId="59" applyNumberFormat="1" applyFont="1" applyFill="1" applyBorder="1" applyAlignment="1">
      <alignment horizontal="right" vertical="top"/>
      <protection/>
    </xf>
    <xf numFmtId="2" fontId="7" fillId="0" borderId="22" xfId="57" applyNumberFormat="1" applyFont="1" applyFill="1" applyBorder="1" applyAlignment="1">
      <alignment horizontal="right" vertical="top"/>
      <protection/>
    </xf>
    <xf numFmtId="0" fontId="4" fillId="0" borderId="22" xfId="59" applyNumberFormat="1" applyFont="1" applyFill="1" applyBorder="1" applyAlignment="1">
      <alignment vertical="top" wrapText="1"/>
      <protection/>
    </xf>
    <xf numFmtId="0" fontId="4" fillId="0" borderId="22" xfId="55" applyNumberFormat="1" applyFont="1" applyFill="1" applyBorder="1" applyAlignment="1">
      <alignment vertical="top"/>
      <protection/>
    </xf>
    <xf numFmtId="0" fontId="4" fillId="0" borderId="22" xfId="55" applyNumberFormat="1" applyFont="1" applyFill="1" applyBorder="1" applyAlignment="1">
      <alignment vertical="top" wrapText="1"/>
      <protection/>
    </xf>
    <xf numFmtId="0" fontId="5" fillId="0" borderId="22" xfId="55" applyNumberFormat="1" applyFont="1" applyFill="1" applyBorder="1" applyAlignment="1">
      <alignment vertical="top"/>
      <protection/>
    </xf>
    <xf numFmtId="0" fontId="4" fillId="0" borderId="22" xfId="59" applyNumberFormat="1" applyFont="1" applyFill="1" applyBorder="1" applyAlignment="1">
      <alignment horizontal="center" vertical="center" wrapText="1"/>
      <protection/>
    </xf>
    <xf numFmtId="0" fontId="59" fillId="0" borderId="22" xfId="0" applyFont="1" applyFill="1" applyBorder="1" applyAlignment="1">
      <alignment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71" zoomScaleNormal="71" zoomScalePageLayoutView="0" workbookViewId="0" topLeftCell="A1">
      <selection activeCell="A6" sqref="A6:BC6"/>
    </sheetView>
  </sheetViews>
  <sheetFormatPr defaultColWidth="9.140625" defaultRowHeight="15"/>
  <cols>
    <col min="1" max="1" width="14.28125" style="1" customWidth="1"/>
    <col min="2" max="2" width="64.8515625" style="1" customWidth="1"/>
    <col min="3" max="3" width="18.0039062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49" t="str">
        <f>B2&amp;" BoQ"</f>
        <v>Item Wise BoQ</v>
      </c>
      <c r="B1" s="49"/>
      <c r="C1" s="49"/>
      <c r="D1" s="49"/>
      <c r="E1" s="49"/>
      <c r="F1" s="49"/>
      <c r="G1" s="49"/>
      <c r="H1" s="49"/>
      <c r="I1" s="49"/>
      <c r="J1" s="49"/>
      <c r="K1" s="49"/>
      <c r="L1" s="4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50" t="s">
        <v>52</v>
      </c>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IE4" s="10"/>
      <c r="IF4" s="10"/>
      <c r="IG4" s="10"/>
      <c r="IH4" s="10"/>
      <c r="II4" s="10"/>
    </row>
    <row r="5" spans="1:243" s="9" customFormat="1" ht="30" customHeight="1">
      <c r="A5" s="50" t="s">
        <v>53</v>
      </c>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IE5" s="10"/>
      <c r="IF5" s="10"/>
      <c r="IG5" s="10"/>
      <c r="IH5" s="10"/>
      <c r="II5" s="10"/>
    </row>
    <row r="6" spans="1:243" s="9" customFormat="1" ht="30" customHeight="1">
      <c r="A6" s="50" t="s">
        <v>54</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IE6" s="10"/>
      <c r="IF6" s="10"/>
      <c r="IG6" s="10"/>
      <c r="IH6" s="10"/>
      <c r="II6" s="10"/>
    </row>
    <row r="7" spans="1:243" s="9" customFormat="1" ht="29.25" customHeight="1" hidden="1">
      <c r="A7" s="51" t="s">
        <v>6</v>
      </c>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IE7" s="10"/>
      <c r="IF7" s="10"/>
      <c r="IG7" s="10"/>
      <c r="IH7" s="10"/>
      <c r="II7" s="10"/>
    </row>
    <row r="8" spans="1:243" s="12" customFormat="1" ht="90" customHeight="1">
      <c r="A8" s="11" t="s">
        <v>39</v>
      </c>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IE8" s="13"/>
      <c r="IF8" s="13"/>
      <c r="IG8" s="13"/>
      <c r="IH8" s="13"/>
      <c r="II8" s="13"/>
    </row>
    <row r="9" spans="1:243" s="14" customFormat="1" ht="61.5" customHeight="1">
      <c r="A9" s="47" t="s">
        <v>7</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35.25" customHeight="1">
      <c r="A13" s="56">
        <v>1</v>
      </c>
      <c r="B13" s="55" t="s">
        <v>49</v>
      </c>
      <c r="C13" s="57"/>
      <c r="D13" s="58"/>
      <c r="E13" s="59"/>
      <c r="F13" s="58"/>
      <c r="G13" s="60"/>
      <c r="H13" s="60"/>
      <c r="I13" s="61"/>
      <c r="J13" s="62"/>
      <c r="K13" s="63"/>
      <c r="L13" s="63"/>
      <c r="M13" s="35"/>
      <c r="N13" s="64"/>
      <c r="O13" s="64"/>
      <c r="P13" s="25"/>
      <c r="Q13" s="64"/>
      <c r="R13" s="64"/>
      <c r="S13" s="2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65"/>
      <c r="BB13" s="65"/>
      <c r="BC13" s="42"/>
      <c r="IA13" s="27">
        <v>1</v>
      </c>
      <c r="IB13" s="27" t="s">
        <v>49</v>
      </c>
      <c r="IE13" s="28"/>
      <c r="IF13" s="28" t="s">
        <v>24</v>
      </c>
      <c r="IG13" s="28" t="s">
        <v>25</v>
      </c>
      <c r="IH13" s="28">
        <v>10</v>
      </c>
      <c r="II13" s="28" t="s">
        <v>26</v>
      </c>
    </row>
    <row r="14" spans="1:243" s="89" customFormat="1" ht="57.75" customHeight="1">
      <c r="A14" s="92">
        <v>1.01</v>
      </c>
      <c r="B14" s="93" t="s">
        <v>55</v>
      </c>
      <c r="C14" s="73" t="s">
        <v>25</v>
      </c>
      <c r="D14" s="74">
        <v>1</v>
      </c>
      <c r="E14" s="75" t="s">
        <v>27</v>
      </c>
      <c r="F14" s="76">
        <v>1100000</v>
      </c>
      <c r="G14" s="77"/>
      <c r="H14" s="78"/>
      <c r="I14" s="76" t="s">
        <v>28</v>
      </c>
      <c r="J14" s="79">
        <f>IF(I14="Less(-)",-1,1)</f>
        <v>1</v>
      </c>
      <c r="K14" s="80" t="s">
        <v>29</v>
      </c>
      <c r="L14" s="80" t="s">
        <v>4</v>
      </c>
      <c r="M14" s="81"/>
      <c r="N14" s="82"/>
      <c r="O14" s="77">
        <f>(M14*N14%)*D14</f>
        <v>0</v>
      </c>
      <c r="P14" s="83"/>
      <c r="Q14" s="82"/>
      <c r="R14" s="77"/>
      <c r="S14" s="84"/>
      <c r="T14" s="84"/>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6">
        <f>total_amount_ba($B$2,$D$2,D14,F14,J14,K14,M14)*D14</f>
        <v>0</v>
      </c>
      <c r="BB14" s="87">
        <f>BA14+SUM(O14:AZ14)</f>
        <v>0</v>
      </c>
      <c r="BC14" s="88" t="str">
        <f>SpellNumber(L14,BB14)</f>
        <v>INR Zero Only</v>
      </c>
      <c r="IA14" s="89">
        <v>1.01</v>
      </c>
      <c r="IB14" s="90" t="s">
        <v>55</v>
      </c>
      <c r="IC14" s="89" t="s">
        <v>25</v>
      </c>
      <c r="ID14" s="89">
        <v>1</v>
      </c>
      <c r="IE14" s="91" t="s">
        <v>27</v>
      </c>
      <c r="IF14" s="91" t="s">
        <v>30</v>
      </c>
      <c r="IG14" s="91" t="s">
        <v>25</v>
      </c>
      <c r="IH14" s="91">
        <v>123.223</v>
      </c>
      <c r="II14" s="91" t="s">
        <v>27</v>
      </c>
    </row>
    <row r="15" spans="1:243" s="89" customFormat="1" ht="57.75" customHeight="1">
      <c r="A15" s="92">
        <v>1.02</v>
      </c>
      <c r="B15" s="93" t="s">
        <v>56</v>
      </c>
      <c r="C15" s="73" t="s">
        <v>59</v>
      </c>
      <c r="D15" s="74">
        <v>1</v>
      </c>
      <c r="E15" s="75" t="s">
        <v>27</v>
      </c>
      <c r="F15" s="76">
        <v>1100000</v>
      </c>
      <c r="G15" s="77"/>
      <c r="H15" s="78"/>
      <c r="I15" s="76" t="s">
        <v>28</v>
      </c>
      <c r="J15" s="79">
        <f>IF(I15="Less(-)",-1,1)</f>
        <v>1</v>
      </c>
      <c r="K15" s="80" t="s">
        <v>29</v>
      </c>
      <c r="L15" s="80" t="s">
        <v>4</v>
      </c>
      <c r="M15" s="81"/>
      <c r="N15" s="82"/>
      <c r="O15" s="77">
        <f>(M15*N15%)*D15</f>
        <v>0</v>
      </c>
      <c r="P15" s="83"/>
      <c r="Q15" s="82"/>
      <c r="R15" s="77"/>
      <c r="S15" s="84"/>
      <c r="T15" s="84"/>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6">
        <f>total_amount_ba($B$2,$D$2,D15,F15,J15,K15,M15)*D15</f>
        <v>0</v>
      </c>
      <c r="BB15" s="87">
        <f>BA15+SUM(O15:AZ15)</f>
        <v>0</v>
      </c>
      <c r="BC15" s="88" t="str">
        <f>SpellNumber(L15,BB15)</f>
        <v>INR Zero Only</v>
      </c>
      <c r="IA15" s="89">
        <v>1.02</v>
      </c>
      <c r="IB15" s="90" t="s">
        <v>56</v>
      </c>
      <c r="IC15" s="89" t="s">
        <v>59</v>
      </c>
      <c r="ID15" s="89">
        <v>1</v>
      </c>
      <c r="IE15" s="91" t="s">
        <v>27</v>
      </c>
      <c r="IF15" s="91" t="s">
        <v>30</v>
      </c>
      <c r="IG15" s="91" t="s">
        <v>25</v>
      </c>
      <c r="IH15" s="91">
        <v>123.223</v>
      </c>
      <c r="II15" s="91" t="s">
        <v>27</v>
      </c>
    </row>
    <row r="16" spans="1:243" s="89" customFormat="1" ht="57.75" customHeight="1">
      <c r="A16" s="92">
        <v>1.03</v>
      </c>
      <c r="B16" s="93" t="s">
        <v>57</v>
      </c>
      <c r="C16" s="73" t="s">
        <v>60</v>
      </c>
      <c r="D16" s="74">
        <v>1</v>
      </c>
      <c r="E16" s="75" t="s">
        <v>27</v>
      </c>
      <c r="F16" s="76">
        <v>1100000</v>
      </c>
      <c r="G16" s="77"/>
      <c r="H16" s="78"/>
      <c r="I16" s="76" t="s">
        <v>28</v>
      </c>
      <c r="J16" s="79">
        <f>IF(I16="Less(-)",-1,1)</f>
        <v>1</v>
      </c>
      <c r="K16" s="80" t="s">
        <v>29</v>
      </c>
      <c r="L16" s="80" t="s">
        <v>4</v>
      </c>
      <c r="M16" s="81"/>
      <c r="N16" s="82"/>
      <c r="O16" s="77">
        <f>(M16*N16%)*D16</f>
        <v>0</v>
      </c>
      <c r="P16" s="83"/>
      <c r="Q16" s="82"/>
      <c r="R16" s="77"/>
      <c r="S16" s="84"/>
      <c r="T16" s="84"/>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6">
        <f>total_amount_ba($B$2,$D$2,D16,F16,J16,K16,M16)*D16</f>
        <v>0</v>
      </c>
      <c r="BB16" s="87">
        <f>BA16+SUM(O16:AZ16)</f>
        <v>0</v>
      </c>
      <c r="BC16" s="88" t="str">
        <f>SpellNumber(L16,BB16)</f>
        <v>INR Zero Only</v>
      </c>
      <c r="IA16" s="89">
        <v>1.03</v>
      </c>
      <c r="IB16" s="90" t="s">
        <v>57</v>
      </c>
      <c r="IC16" s="89" t="s">
        <v>60</v>
      </c>
      <c r="ID16" s="89">
        <v>1</v>
      </c>
      <c r="IE16" s="91" t="s">
        <v>27</v>
      </c>
      <c r="IF16" s="91" t="s">
        <v>30</v>
      </c>
      <c r="IG16" s="91" t="s">
        <v>25</v>
      </c>
      <c r="IH16" s="91">
        <v>123.223</v>
      </c>
      <c r="II16" s="91" t="s">
        <v>27</v>
      </c>
    </row>
    <row r="17" spans="1:243" s="89" customFormat="1" ht="57.75" customHeight="1">
      <c r="A17" s="92">
        <v>1.04</v>
      </c>
      <c r="B17" s="93" t="s">
        <v>58</v>
      </c>
      <c r="C17" s="73" t="s">
        <v>61</v>
      </c>
      <c r="D17" s="74">
        <v>1</v>
      </c>
      <c r="E17" s="75" t="s">
        <v>27</v>
      </c>
      <c r="F17" s="76">
        <v>1100000</v>
      </c>
      <c r="G17" s="77"/>
      <c r="H17" s="78"/>
      <c r="I17" s="76" t="s">
        <v>28</v>
      </c>
      <c r="J17" s="79">
        <f>IF(I17="Less(-)",-1,1)</f>
        <v>1</v>
      </c>
      <c r="K17" s="80" t="s">
        <v>29</v>
      </c>
      <c r="L17" s="80" t="s">
        <v>4</v>
      </c>
      <c r="M17" s="81"/>
      <c r="N17" s="82"/>
      <c r="O17" s="77">
        <f>(M17*N17%)*D17</f>
        <v>0</v>
      </c>
      <c r="P17" s="83"/>
      <c r="Q17" s="82"/>
      <c r="R17" s="77"/>
      <c r="S17" s="84"/>
      <c r="T17" s="84"/>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6">
        <f>total_amount_ba($B$2,$D$2,D17,F17,J17,K17,M17)*D17</f>
        <v>0</v>
      </c>
      <c r="BB17" s="87">
        <f>BA17+SUM(O17:AZ17)</f>
        <v>0</v>
      </c>
      <c r="BC17" s="88" t="str">
        <f>SpellNumber(L17,BB17)</f>
        <v>INR Zero Only</v>
      </c>
      <c r="IA17" s="89">
        <v>1.04</v>
      </c>
      <c r="IB17" s="90" t="s">
        <v>58</v>
      </c>
      <c r="IC17" s="89" t="s">
        <v>61</v>
      </c>
      <c r="ID17" s="89">
        <v>1</v>
      </c>
      <c r="IE17" s="91" t="s">
        <v>27</v>
      </c>
      <c r="IF17" s="91" t="s">
        <v>30</v>
      </c>
      <c r="IG17" s="91" t="s">
        <v>25</v>
      </c>
      <c r="IH17" s="91">
        <v>123.223</v>
      </c>
      <c r="II17" s="91" t="s">
        <v>27</v>
      </c>
    </row>
    <row r="18" spans="1:243" s="27" customFormat="1" ht="42" customHeight="1">
      <c r="A18" s="66" t="s">
        <v>32</v>
      </c>
      <c r="B18" s="46"/>
      <c r="C18" s="67"/>
      <c r="D18" s="68"/>
      <c r="E18" s="68"/>
      <c r="F18" s="68"/>
      <c r="G18" s="68"/>
      <c r="H18" s="69"/>
      <c r="I18" s="69"/>
      <c r="J18" s="69"/>
      <c r="K18" s="69"/>
      <c r="L18" s="70"/>
      <c r="BA18" s="71">
        <f>SUM(BA13:BA17)</f>
        <v>0</v>
      </c>
      <c r="BB18" s="71">
        <f>SUM(BB13:BB17)</f>
        <v>0</v>
      </c>
      <c r="BC18" s="72" t="str">
        <f>SpellNumber($E$2,BB18)</f>
        <v>INR Zero Only</v>
      </c>
      <c r="IE18" s="28">
        <v>4</v>
      </c>
      <c r="IF18" s="28" t="s">
        <v>31</v>
      </c>
      <c r="IG18" s="28" t="s">
        <v>33</v>
      </c>
      <c r="IH18" s="28">
        <v>10</v>
      </c>
      <c r="II18" s="28" t="s">
        <v>27</v>
      </c>
    </row>
    <row r="19" spans="1:243" s="39" customFormat="1" ht="12.75" customHeight="1" hidden="1">
      <c r="A19" s="30" t="s">
        <v>34</v>
      </c>
      <c r="B19" s="31"/>
      <c r="C19" s="32"/>
      <c r="D19" s="33"/>
      <c r="E19" s="44" t="s">
        <v>35</v>
      </c>
      <c r="F19" s="45"/>
      <c r="G19" s="34"/>
      <c r="H19" s="35"/>
      <c r="I19" s="35"/>
      <c r="J19" s="35"/>
      <c r="K19" s="36"/>
      <c r="L19" s="37"/>
      <c r="M19" s="38" t="s">
        <v>36</v>
      </c>
      <c r="O19" s="27"/>
      <c r="P19" s="27"/>
      <c r="Q19" s="27"/>
      <c r="R19" s="27"/>
      <c r="S19" s="27"/>
      <c r="BA19" s="40">
        <f>IF(ISBLANK(F19),0,IF(E19="Excess (+)",ROUND(BA18+(BA18*F19),2),IF(E19="Less (-)",ROUND(BA18+(BA18*F19*(-1)),2),0)))</f>
        <v>0</v>
      </c>
      <c r="BB19" s="41">
        <f>ROUND(BA19,0)</f>
        <v>0</v>
      </c>
      <c r="BC19" s="42" t="str">
        <f>SpellNumber(L19,BB19)</f>
        <v> Zero Only</v>
      </c>
      <c r="IE19" s="43"/>
      <c r="IF19" s="43"/>
      <c r="IG19" s="43"/>
      <c r="IH19" s="43"/>
      <c r="II19" s="43"/>
    </row>
    <row r="20" spans="1:243" s="39" customFormat="1" ht="43.5" customHeight="1">
      <c r="A20" s="29" t="s">
        <v>37</v>
      </c>
      <c r="B20" s="29"/>
      <c r="C20" s="48" t="str">
        <f>SpellNumber($E$2,BB18)</f>
        <v>INR Zero Only</v>
      </c>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IE20" s="43"/>
      <c r="IF20" s="43"/>
      <c r="IG20" s="43"/>
      <c r="IH20" s="43"/>
      <c r="II20" s="43"/>
    </row>
    <row r="21" ht="15"/>
    <row r="22" ht="15"/>
    <row r="23" ht="15"/>
    <row r="25" ht="15"/>
    <row r="26" ht="15"/>
    <row r="27" ht="15"/>
    <row r="28" ht="15"/>
    <row r="29" ht="15"/>
    <row r="30" ht="15"/>
  </sheetData>
  <sheetProtection password="EEC8" sheet="1"/>
  <mergeCells count="8">
    <mergeCell ref="A9:BC9"/>
    <mergeCell ref="C20:BC20"/>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decimal" allowBlank="1" showErrorMessage="1" errorTitle="Invalid Entry" error="Only Numeric Values are allowed. " sqref="A13:A17">
      <formula1>0</formula1>
      <formula2>999999999999999</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7">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M17">
      <formula1>0</formula1>
      <formula2>999999999999999</formula2>
    </dataValidation>
    <dataValidation type="list" allowBlank="1" showInputMessage="1" showErrorMessage="1" sqref="L14 L15 L13 L17 L16">
      <formula1>"INR"</formula1>
    </dataValidation>
    <dataValidation type="decimal" allowBlank="1" showInputMessage="1" showErrorMessage="1" promptTitle="GST Pertentage" prompt="Please enter GST Pertentage for this item. " errorTitle="Invaid Entry" error="Only Numeric Values are allowed. " sqref="N14:N17">
      <formula1>0</formula1>
      <formula2>999999999999999</formula2>
    </dataValidation>
    <dataValidation type="decimal" allowBlank="1" showInputMessage="1" showErrorMessage="1" promptTitle="GST Amount" prompt="GST Amount in Rupees for this item. " errorTitle="Invaid Entry" error="Only Numeric Values are allowed. " sqref="O14:O17">
      <formula1>0</formula1>
      <formula2>999999999999999</formula2>
    </dataValidation>
    <dataValidation allowBlank="1" showInputMessage="1" showErrorMessage="1" promptTitle="Freight Charges" prompt="Please enter Freight Charges (Uploading and stacking) in Rupees for this item, if any." sqref="P14:P17"/>
    <dataValidation type="decimal" allowBlank="1" showInputMessage="1" showErrorMessage="1" promptTitle="Any other Taxes/Duties/Levies" prompt="Please enter any other Taxes/Duties/Levies in Rupees for this item, if any." errorTitle="Invaid Entry" error="Only Numeric Values are allowed. " sqref="Q14:Q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53" t="s">
        <v>38</v>
      </c>
      <c r="F6" s="53"/>
      <c r="G6" s="53"/>
      <c r="H6" s="53"/>
      <c r="I6" s="53"/>
      <c r="J6" s="53"/>
      <c r="K6" s="53"/>
    </row>
    <row r="7" spans="5:11" ht="14.25">
      <c r="E7" s="54"/>
      <c r="F7" s="54"/>
      <c r="G7" s="54"/>
      <c r="H7" s="54"/>
      <c r="I7" s="54"/>
      <c r="J7" s="54"/>
      <c r="K7" s="54"/>
    </row>
    <row r="8" spans="5:11" ht="14.25">
      <c r="E8" s="54"/>
      <c r="F8" s="54"/>
      <c r="G8" s="54"/>
      <c r="H8" s="54"/>
      <c r="I8" s="54"/>
      <c r="J8" s="54"/>
      <c r="K8" s="54"/>
    </row>
    <row r="9" spans="5:11" ht="14.25">
      <c r="E9" s="54"/>
      <c r="F9" s="54"/>
      <c r="G9" s="54"/>
      <c r="H9" s="54"/>
      <c r="I9" s="54"/>
      <c r="J9" s="54"/>
      <c r="K9" s="54"/>
    </row>
    <row r="10" spans="5:11" ht="14.25">
      <c r="E10" s="54"/>
      <c r="F10" s="54"/>
      <c r="G10" s="54"/>
      <c r="H10" s="54"/>
      <c r="I10" s="54"/>
      <c r="J10" s="54"/>
      <c r="K10" s="54"/>
    </row>
    <row r="11" spans="5:11" ht="14.25">
      <c r="E11" s="54"/>
      <c r="F11" s="54"/>
      <c r="G11" s="54"/>
      <c r="H11" s="54"/>
      <c r="I11" s="54"/>
      <c r="J11" s="54"/>
      <c r="K11" s="54"/>
    </row>
    <row r="12" spans="5:11" ht="14.25">
      <c r="E12" s="54"/>
      <c r="F12" s="54"/>
      <c r="G12" s="54"/>
      <c r="H12" s="54"/>
      <c r="I12" s="54"/>
      <c r="J12" s="54"/>
      <c r="K12" s="54"/>
    </row>
    <row r="13" spans="5:11" ht="14.25">
      <c r="E13" s="54"/>
      <c r="F13" s="54"/>
      <c r="G13" s="54"/>
      <c r="H13" s="54"/>
      <c r="I13" s="54"/>
      <c r="J13" s="54"/>
      <c r="K13" s="54"/>
    </row>
    <row r="14" spans="5:11" ht="14.25">
      <c r="E14" s="54"/>
      <c r="F14" s="54"/>
      <c r="G14" s="54"/>
      <c r="H14" s="54"/>
      <c r="I14" s="54"/>
      <c r="J14" s="54"/>
      <c r="K14" s="5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2024-06-14T12:09:30Z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