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877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<sst xmlns="http://schemas.openxmlformats.org/spreadsheetml/2006/main" count="138" uniqueCount="63">
  <si>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</si>
  <si>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</si>
  <si>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</si>
  <si>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</si>
  <si>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</si>
  <si>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</si>
  <si>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</si>
  <si>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</si>
  <si>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</si>
  <si>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</si>
  <si>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</si>
  <si>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</si>
  <si>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</si>
  <si>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</si>
  <si>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</si>
  <si>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</si>
  <si>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</si>
  <si>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</si>
  <si>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</si>
  <si>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</si>
  <si>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</si>
  <si>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</si>
  <si>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</si>
  <si>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</si>
  <si>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</si>
  <si>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</si>
  <si>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</si>
  <si>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</si>
  <si>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</si>
  <si>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</si>
  <si>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</si>
  <si>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</si>
  <si>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</si>
  <si>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</si>
  <si>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</si>
  <si>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</si>
  <si>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</si>
  <si>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</si>
  <si>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</si>
  <si>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</si>
  <si>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</si>
  <si>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</si>
  <si>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</si>
  <si>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</si>
  <si>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</si>
  <si>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</si>
  <si>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</si>
  <si>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</si>
  <si>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</si>
  <si>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Registrar, IIT(BHU), Varanasi.</t>
  </si>
  <si>
    <t>Per Month</t>
  </si>
  <si>
    <r>
      <t xml:space="preserve">Total Admin Charges per Month 
in
</t>
    </r>
    <r>
      <rPr>
        <b/>
        <sz val="11"/>
        <color indexed="10"/>
        <rFont val="Arial"/>
        <family val="2"/>
      </rPr>
      <t>Rs.      P</t>
    </r>
  </si>
  <si>
    <t>Total Admin Charges per Month In Words</t>
  </si>
  <si>
    <r>
      <t xml:space="preserve">Supplying and Engaging Security Personnel (Total amount for Minimum Security Personnel as per Section VI &amp; VII of the tender document) for supply of Security Personnel for IIT (BHU) Varanasi premises.
</t>
    </r>
    <r>
      <rPr>
        <b/>
        <sz val="12"/>
        <color indexed="8"/>
        <rFont val="Times New Roman"/>
        <family val="1"/>
      </rPr>
      <t xml:space="preserve"> (Rate must be as per the current minimum rates of wages including VDA for area “B” at Varanasi as per the order of Ministry of Labour and Employment, Govt. Of India. &amp; DGR Rate. The ESI @ 3.25 % and Employer share of EPF @ 13% are not part of the monthly gross wages.)</t>
    </r>
  </si>
  <si>
    <t>Name of Work: Providing Supply of Security Personnel in IIT(BHU), Varanasi.</t>
  </si>
  <si>
    <t xml:space="preserve">Total charges for one Vehicle with driver 24x7 duty hour.
Detail: -
One Four Wheeler (Bolero) with fuel, maintenance, Insurance and Driver.
*Minimum 30 km per day running.
* Not more than one-year-old 
(To be calculated form the date of Registration)
The institute will be free to include it in the financial bid evaluation or not.
</t>
  </si>
  <si>
    <t xml:space="preserve">Total charges for Dress Material.
 (This will be part of the financial bid. The bidder should submit a proposal for the dress material to the Institute as mentioned in Annexure C-1. The institute will be free to include it in the financial bid evaluation or not. 
</t>
  </si>
  <si>
    <t>Per Person per Month</t>
  </si>
  <si>
    <t>item2</t>
  </si>
  <si>
    <t>item3</t>
  </si>
  <si>
    <t>Supplying and Engaging Security Personnel (Total amount for Minimum Security Personnel as per Section VI &amp; VII of the tender document) for supply of Security Personnel for IIT (BHU) Varanasi premises.
 (Rate must be as per the current minimum rates of wages including VDA for area “B” at Varanasi as per the order of Ministry of Labour and Employment, Govt. Of India. &amp; DGR Rate. The ESI @ 3.25 % and Employer share of EPF @ 13% are not part of the monthly gross wages.)</t>
  </si>
  <si>
    <t>Admin./Service Charges in Percentage on Rs. 80,00,000/-  approx per month
For item no. 1.02 and 1.03, indicate only total charges in rupees</t>
  </si>
  <si>
    <t>Contract No: IIT(BHU)/Admin/2023-24/01 dated 28.12.2023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</si>
</sst>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72"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72"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2"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protection/>
    </xf>
    <xf numFmtId="2" fontId="4" fillId="0" borderId="12" xfId="59" applyNumberFormat="1" applyFont="1" applyFill="1" applyBorder="1" applyAlignment="1">
      <alignment horizontal="center" vertical="center"/>
      <protection/>
    </xf>
    <xf numFmtId="2" fontId="7" fillId="0" borderId="12" xfId="55" applyNumberFormat="1" applyFont="1" applyFill="1" applyBorder="1" applyAlignment="1" applyProtection="1">
      <alignment horizontal="center" vertical="center"/>
      <protection locked="0"/>
    </xf>
    <xf numFmtId="2" fontId="7" fillId="0" borderId="12" xfId="55" applyNumberFormat="1" applyFont="1" applyFill="1" applyBorder="1" applyAlignment="1" applyProtection="1">
      <alignment horizontal="center" vertical="center"/>
      <protection/>
    </xf>
    <xf numFmtId="2" fontId="4" fillId="0" borderId="12" xfId="55" applyNumberFormat="1" applyFont="1" applyFill="1" applyBorder="1" applyAlignment="1">
      <alignment horizontal="center" vertical="center"/>
      <protection/>
    </xf>
    <xf numFmtId="2" fontId="7" fillId="35" borderId="13" xfId="55" applyNumberFormat="1" applyFont="1" applyFill="1" applyBorder="1" applyAlignment="1" applyProtection="1">
      <alignment horizontal="center" vertical="center"/>
      <protection locked="0"/>
    </xf>
    <xf numFmtId="2" fontId="7" fillId="36" borderId="12" xfId="55" applyNumberFormat="1" applyFont="1" applyFill="1" applyBorder="1" applyAlignment="1" applyProtection="1">
      <alignment horizontal="center" vertical="center"/>
      <protection locked="0"/>
    </xf>
    <xf numFmtId="2" fontId="7" fillId="0" borderId="15" xfId="59" applyNumberFormat="1" applyFont="1" applyFill="1" applyBorder="1" applyAlignment="1">
      <alignment horizontal="center" vertical="center"/>
      <protection/>
    </xf>
    <xf numFmtId="2" fontId="7" fillId="0" borderId="15" xfId="57" applyNumberFormat="1" applyFont="1" applyFill="1" applyBorder="1" applyAlignment="1">
      <alignment horizontal="center" vertical="center"/>
      <protection/>
    </xf>
    <xf numFmtId="0" fontId="25" fillId="0" borderId="22" xfId="0" applyFont="1" applyFill="1" applyBorder="1" applyAlignment="1">
      <alignment horizontal="left" vertical="top" wrapText="1"/>
    </xf>
    <xf numFmtId="0" fontId="4" fillId="0" borderId="12" xfId="55" applyNumberFormat="1" applyFont="1" applyFill="1" applyBorder="1" applyAlignment="1">
      <alignment horizontal="center" vertical="center"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0" zoomScaleNormal="80" zoomScalePageLayoutView="0" workbookViewId="0" topLeftCell="A1">
      <selection activeCell="BB16" sqref="BB16"/>
    </sheetView>
  </sheetViews>
  <sheetFormatPr defaultColWidth="9.140625" defaultRowHeight="15"/>
  <cols>
    <col min="1" max="1" width="14.421875" style="1" customWidth="1"/>
    <col min="2" max="2" width="64.8515625" style="1" customWidth="1"/>
    <col min="3" max="3" width="12.140625" style="1" hidden="1" customWidth="1"/>
    <col min="4" max="4" width="12.421875" style="1" customWidth="1"/>
    <col min="5" max="5" width="11.421875" style="1" customWidth="1"/>
    <col min="6" max="6" width="16.00390625" style="1" hidden="1" customWidth="1"/>
    <col min="7" max="7" width="10.140625" style="1" hidden="1" customWidth="1"/>
    <col min="8" max="8" width="6.57421875" style="1" hidden="1" customWidth="1"/>
    <col min="9" max="10" width="11.140625" style="1" hidden="1" customWidth="1"/>
    <col min="11" max="11" width="16.8515625" style="1" hidden="1" customWidth="1"/>
    <col min="12" max="12" width="10.00390625" style="1" hidden="1" customWidth="1"/>
    <col min="13" max="13" width="25.2812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421875" style="1" hidden="1" customWidth="1"/>
    <col min="19" max="19" width="12.8515625" style="1" hidden="1" customWidth="1"/>
    <col min="20" max="20" width="18.140625" style="1" hidden="1" customWidth="1"/>
    <col min="21" max="52" width="0" style="1" hidden="1" customWidth="1"/>
    <col min="53" max="53" width="21.140625" style="1" hidden="1" customWidth="1"/>
    <col min="54" max="54" width="34.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49</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11.75" customHeight="1">
      <c r="A11" s="16" t="s">
        <v>14</v>
      </c>
      <c r="B11" s="19" t="s">
        <v>15</v>
      </c>
      <c r="C11" s="19" t="s">
        <v>16</v>
      </c>
      <c r="D11" s="19" t="s">
        <v>17</v>
      </c>
      <c r="E11" s="19" t="s">
        <v>18</v>
      </c>
      <c r="F11" s="19" t="s">
        <v>39</v>
      </c>
      <c r="G11" s="19"/>
      <c r="H11" s="19"/>
      <c r="I11" s="19" t="s">
        <v>19</v>
      </c>
      <c r="J11" s="19" t="s">
        <v>20</v>
      </c>
      <c r="K11" s="19" t="s">
        <v>21</v>
      </c>
      <c r="L11" s="19" t="s">
        <v>22</v>
      </c>
      <c r="M11" s="19" t="s">
        <v>61</v>
      </c>
      <c r="N11" s="19" t="s">
        <v>45</v>
      </c>
      <c r="O11" s="19" t="s">
        <v>44</v>
      </c>
      <c r="P11" s="19" t="s">
        <v>47</v>
      </c>
      <c r="Q11" s="19" t="s">
        <v>48</v>
      </c>
      <c r="R11" s="19" t="s">
        <v>40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51</v>
      </c>
      <c r="BC11" s="21" t="s">
        <v>52</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66" t="s">
        <v>46</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46</v>
      </c>
      <c r="IE13" s="39"/>
      <c r="IF13" s="39" t="s">
        <v>23</v>
      </c>
      <c r="IG13" s="39" t="s">
        <v>24</v>
      </c>
      <c r="IH13" s="39">
        <v>10</v>
      </c>
      <c r="II13" s="39" t="s">
        <v>25</v>
      </c>
    </row>
    <row r="14" spans="1:243" s="38" customFormat="1" ht="147.75" customHeight="1">
      <c r="A14" s="24">
        <v>1.01</v>
      </c>
      <c r="B14" s="80" t="s">
        <v>53</v>
      </c>
      <c r="C14" s="64" t="s">
        <v>24</v>
      </c>
      <c r="D14" s="63">
        <v>1</v>
      </c>
      <c r="E14" s="71" t="s">
        <v>50</v>
      </c>
      <c r="F14" s="72">
        <v>8000000</v>
      </c>
      <c r="G14" s="73"/>
      <c r="H14" s="74"/>
      <c r="I14" s="72" t="s">
        <v>27</v>
      </c>
      <c r="J14" s="75">
        <f>IF(I14="Less(-)",-1,1)</f>
        <v>1</v>
      </c>
      <c r="K14" s="73" t="s">
        <v>28</v>
      </c>
      <c r="L14" s="73" t="s">
        <v>4</v>
      </c>
      <c r="M14" s="76"/>
      <c r="N14" s="77"/>
      <c r="O14" s="73">
        <f>(M14*N14%)*D14</f>
        <v>0</v>
      </c>
      <c r="P14" s="67"/>
      <c r="Q14" s="77"/>
      <c r="R14" s="73"/>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f>
        <v>0</v>
      </c>
      <c r="BB14" s="79">
        <f>F14*M14/100</f>
        <v>0</v>
      </c>
      <c r="BC14" s="37" t="str">
        <f>SpellNumber(L14,BB14)</f>
        <v>INR Zero Only</v>
      </c>
      <c r="IA14" s="38">
        <v>1.01</v>
      </c>
      <c r="IB14" s="65" t="s">
        <v>60</v>
      </c>
      <c r="IC14" s="38" t="s">
        <v>24</v>
      </c>
      <c r="ID14" s="38">
        <v>1</v>
      </c>
      <c r="IE14" s="39" t="s">
        <v>50</v>
      </c>
      <c r="IF14" s="39" t="s">
        <v>29</v>
      </c>
      <c r="IG14" s="39" t="s">
        <v>24</v>
      </c>
      <c r="IH14" s="39">
        <v>123.223</v>
      </c>
      <c r="II14" s="39" t="s">
        <v>26</v>
      </c>
    </row>
    <row r="15" spans="1:243" s="38" customFormat="1" ht="114.75" customHeight="1">
      <c r="A15" s="24">
        <v>1.02</v>
      </c>
      <c r="B15" s="80" t="s">
        <v>55</v>
      </c>
      <c r="C15" s="64" t="s">
        <v>58</v>
      </c>
      <c r="D15" s="63">
        <v>1</v>
      </c>
      <c r="E15" s="71" t="s">
        <v>50</v>
      </c>
      <c r="F15" s="72">
        <v>0</v>
      </c>
      <c r="G15" s="73"/>
      <c r="H15" s="74"/>
      <c r="I15" s="72" t="s">
        <v>27</v>
      </c>
      <c r="J15" s="75">
        <f>IF(I15="Less(-)",-1,1)</f>
        <v>1</v>
      </c>
      <c r="K15" s="73" t="s">
        <v>28</v>
      </c>
      <c r="L15" s="73" t="s">
        <v>4</v>
      </c>
      <c r="M15" s="76"/>
      <c r="N15" s="77"/>
      <c r="O15" s="73">
        <f>(M15*N15%)*D15</f>
        <v>0</v>
      </c>
      <c r="P15" s="67"/>
      <c r="Q15" s="77"/>
      <c r="R15" s="73"/>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8">
        <f>total_amount_ba($B$2,$D$2,D15,F15,J15,K15,M15)*D15</f>
        <v>0</v>
      </c>
      <c r="BB15" s="79">
        <f>M15</f>
        <v>0</v>
      </c>
      <c r="BC15" s="37" t="str">
        <f>SpellNumber(L15,BB15)</f>
        <v>INR Zero Only</v>
      </c>
      <c r="IA15" s="38">
        <v>1.02</v>
      </c>
      <c r="IB15" s="65" t="s">
        <v>55</v>
      </c>
      <c r="IC15" s="38" t="s">
        <v>58</v>
      </c>
      <c r="ID15" s="38">
        <v>1</v>
      </c>
      <c r="IE15" s="39" t="s">
        <v>50</v>
      </c>
      <c r="IF15" s="39" t="s">
        <v>29</v>
      </c>
      <c r="IG15" s="39" t="s">
        <v>24</v>
      </c>
      <c r="IH15" s="39">
        <v>123.223</v>
      </c>
      <c r="II15" s="39" t="s">
        <v>26</v>
      </c>
    </row>
    <row r="16" spans="1:243" s="38" customFormat="1" ht="91.5" customHeight="1">
      <c r="A16" s="24">
        <v>1.03</v>
      </c>
      <c r="B16" s="80" t="s">
        <v>56</v>
      </c>
      <c r="C16" s="64" t="s">
        <v>59</v>
      </c>
      <c r="D16" s="63">
        <v>1</v>
      </c>
      <c r="E16" s="81" t="s">
        <v>57</v>
      </c>
      <c r="F16" s="72">
        <v>0</v>
      </c>
      <c r="G16" s="73"/>
      <c r="H16" s="74"/>
      <c r="I16" s="72" t="s">
        <v>27</v>
      </c>
      <c r="J16" s="75">
        <f>IF(I16="Less(-)",-1,1)</f>
        <v>1</v>
      </c>
      <c r="K16" s="73" t="s">
        <v>28</v>
      </c>
      <c r="L16" s="73" t="s">
        <v>4</v>
      </c>
      <c r="M16" s="76"/>
      <c r="N16" s="77"/>
      <c r="O16" s="73">
        <f>(M16*N16%)*D16</f>
        <v>0</v>
      </c>
      <c r="P16" s="67"/>
      <c r="Q16" s="77"/>
      <c r="R16" s="73"/>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8">
        <f>total_amount_ba($B$2,$D$2,D16,F16,J16,K16,M16)*D16</f>
        <v>0</v>
      </c>
      <c r="BB16" s="79">
        <f>M16</f>
        <v>0</v>
      </c>
      <c r="BC16" s="37" t="str">
        <f>SpellNumber(L16,BB16)</f>
        <v>INR Zero Only</v>
      </c>
      <c r="IA16" s="38">
        <v>1.03</v>
      </c>
      <c r="IB16" s="65" t="s">
        <v>56</v>
      </c>
      <c r="IC16" s="38" t="s">
        <v>59</v>
      </c>
      <c r="ID16" s="38">
        <v>1</v>
      </c>
      <c r="IE16" s="39" t="s">
        <v>57</v>
      </c>
      <c r="IF16" s="39" t="s">
        <v>29</v>
      </c>
      <c r="IG16" s="39" t="s">
        <v>24</v>
      </c>
      <c r="IH16" s="39">
        <v>123.223</v>
      </c>
      <c r="II16" s="39" t="s">
        <v>26</v>
      </c>
    </row>
    <row r="17" spans="1:243" s="38" customFormat="1" ht="42" customHeight="1">
      <c r="A17" s="40" t="s">
        <v>31</v>
      </c>
      <c r="B17" s="62"/>
      <c r="C17" s="42"/>
      <c r="D17" s="43"/>
      <c r="E17" s="43"/>
      <c r="F17" s="43"/>
      <c r="G17" s="43"/>
      <c r="H17" s="44"/>
      <c r="I17" s="44"/>
      <c r="J17" s="44"/>
      <c r="K17" s="44"/>
      <c r="L17" s="45"/>
      <c r="BA17" s="46">
        <f>SUM(BA13:BA16)</f>
        <v>0</v>
      </c>
      <c r="BB17" s="46">
        <f>SUM(BB13:BB16)</f>
        <v>0</v>
      </c>
      <c r="BC17" s="37" t="str">
        <f>SpellNumber($E$2,BB17)</f>
        <v>INR Zero Only</v>
      </c>
      <c r="IE17" s="39">
        <v>4</v>
      </c>
      <c r="IF17" s="39" t="s">
        <v>30</v>
      </c>
      <c r="IG17" s="39" t="s">
        <v>32</v>
      </c>
      <c r="IH17" s="39">
        <v>10</v>
      </c>
      <c r="II17" s="39" t="s">
        <v>26</v>
      </c>
    </row>
    <row r="18" spans="1:243" s="55" customFormat="1" ht="12.75" customHeight="1" hidden="1">
      <c r="A18" s="41" t="s">
        <v>33</v>
      </c>
      <c r="B18" s="47"/>
      <c r="C18" s="48"/>
      <c r="D18" s="49"/>
      <c r="E18" s="60" t="s">
        <v>34</v>
      </c>
      <c r="F18" s="61"/>
      <c r="G18" s="50"/>
      <c r="H18" s="51"/>
      <c r="I18" s="51"/>
      <c r="J18" s="51"/>
      <c r="K18" s="52"/>
      <c r="L18" s="53"/>
      <c r="M18" s="54" t="s">
        <v>35</v>
      </c>
      <c r="O18" s="38"/>
      <c r="P18" s="38"/>
      <c r="Q18" s="38"/>
      <c r="R18" s="38"/>
      <c r="S18" s="38"/>
      <c r="BA18" s="56">
        <f>IF(ISBLANK(F18),0,IF(E18="Excess (+)",ROUND(BA17+(BA17*F18),2),IF(E18="Less (-)",ROUND(BA17+(BA17*F18*(-1)),2),0)))</f>
        <v>0</v>
      </c>
      <c r="BB18" s="57">
        <f>ROUND(BA18,0)</f>
        <v>0</v>
      </c>
      <c r="BC18" s="58" t="str">
        <f>SpellNumber(L18,BB18)</f>
        <v> Zero Only</v>
      </c>
      <c r="IE18" s="59"/>
      <c r="IF18" s="59"/>
      <c r="IG18" s="59"/>
      <c r="IH18" s="59"/>
      <c r="II18" s="59"/>
    </row>
    <row r="19" spans="1:243" s="55" customFormat="1" ht="43.5" customHeight="1">
      <c r="A19" s="40" t="s">
        <v>36</v>
      </c>
      <c r="B19" s="40"/>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59"/>
      <c r="IF19" s="59"/>
      <c r="IG19" s="59"/>
      <c r="IH19" s="59"/>
      <c r="II19" s="59"/>
    </row>
    <row r="20" ht="15"/>
    <row r="21" ht="15"/>
    <row r="22" ht="15"/>
    <row r="24" ht="15"/>
    <row r="25" ht="15"/>
  </sheetData>
  <sheetProtection password="EEC8" sheet="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37</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2023-12-27T11:46:08Z</cp:lastPrinted>
  <dcterms:created xsi:type="dcterms:W3CDTF">2009-01-30T06:42:42Z</dcterms:created>
  <dcterms:modified xsi:type="dcterms:W3CDTF">2023-12-28T07:43:51Z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