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<sst xmlns="http://schemas.openxmlformats.org/spreadsheetml/2006/main" count="272" uniqueCount="91">
  <si>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</si>
  <si>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</si>
  <si>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</si>
  <si>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</si>
  <si>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</si>
  <si>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</si>
  <si>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</si>
  <si>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</si>
  <si>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</si>
  <si>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</si>
  <si>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</si>
  <si>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</si>
  <si>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</si>
  <si>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</si>
  <si>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</si>
  <si>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</si>
  <si>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</si>
  <si>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</si>
  <si>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</si>
  <si>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</si>
  <si>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</si>
  <si>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</si>
  <si>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</si>
  <si>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</si>
  <si>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</si>
  <si>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</si>
  <si>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</si>
  <si>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</si>
  <si>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</si>
  <si>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</si>
  <si>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</si>
  <si>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</si>
  <si>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</si>
  <si>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</si>
  <si>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</si>
  <si>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</si>
  <si>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</si>
  <si>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</si>
  <si>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</si>
  <si>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</si>
  <si>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</si>
  <si>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</si>
  <si>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</si>
  <si>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</si>
  <si>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</si>
  <si>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</si>
  <si>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</si>
  <si>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</si>
  <si>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</si>
  <si>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</si>
  <si>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</si>
  <si>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BI01010001010000000000000515BI0100001119</t>
  </si>
  <si>
    <t>BI01010001010000000000000515BI0100001120</t>
  </si>
  <si>
    <t>BI01010001010000000000000515BI0100001122</t>
  </si>
  <si>
    <t>BI01010001010000000000000515BI0100001126</t>
  </si>
  <si>
    <t>BI01010001010000000000000515BI0100001127</t>
  </si>
  <si>
    <t>BI01010001010000000000000515BI0100001128</t>
  </si>
  <si>
    <t>item5</t>
  </si>
  <si>
    <t>Please Enable Macros to View BoQ information</t>
  </si>
  <si>
    <t>Select</t>
  </si>
  <si>
    <t>Name of the Bidder/ Bidding Firm / Company :</t>
  </si>
  <si>
    <r>
      <t xml:space="preserve">Estimated Rate
 in
</t>
    </r>
    <r>
      <rPr>
        <b/>
        <sz val="11"/>
        <color indexed="10"/>
        <rFont val="Arial"/>
        <family val="2"/>
      </rPr>
      <t>Rs.      P</t>
    </r>
  </si>
  <si>
    <t>BI01010001010000000000000515BI0100001130</t>
  </si>
  <si>
    <t>BI01010001010000000000000515BI0100001131</t>
  </si>
  <si>
    <t>BI01010001010000000000000515BI0100001132</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</si>
  <si>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</si>
  <si>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</si>
  <si>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</si>
  <si>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</si>
  <si>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</si>
  <si>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</si>
  <si>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Tender Inviting Authority: Superintending Engineer, Institute Works Department, IIT(BHU), Varanasi</t>
  </si>
  <si>
    <t xml:space="preserve">Name of Work: Shifting of overheadline with shifting and layng  of power cable in varius department in IIT (BHU) (Chief proctor Road ) </t>
  </si>
  <si>
    <t>Contract No: IIT(BHU)/IWD/</t>
  </si>
  <si>
    <t>Dismantling of pole/ street light standard/ strut embedded in brick ballast foundation etc. as required.</t>
  </si>
  <si>
    <t>3½ X 70 sq. mm (38 mm)</t>
  </si>
  <si>
    <t>3½ X 95 sq. mm (40 mm)</t>
  </si>
  <si>
    <t>80 mm dia</t>
  </si>
  <si>
    <t>3.5 core 70 sq. mm</t>
  </si>
  <si>
    <t>3.5 core 95 sq. mm</t>
  </si>
  <si>
    <t xml:space="preserve">3½ X 70 sq. </t>
  </si>
  <si>
    <t xml:space="preserve">3½ X 95 sq. </t>
  </si>
  <si>
    <t>Supplying and making end termination with brass compression gland and aluminium lugs for following size of PVC insulated and PVC sheathed / XLPE aluminium conductor cable of 1.1 kV grade as required.
3½ X 50 sq. mm (35 mm)</t>
  </si>
  <si>
    <t>Nos.</t>
  </si>
  <si>
    <t>Mtr</t>
  </si>
  <si>
    <t>Metre</t>
  </si>
  <si>
    <t>Providing, laying and fixing following dia G.I. pipe (medium class) in ground complete with G.I. fittings including trenching (75 cm deep) and re-filling etc. as required
100 mm dia</t>
  </si>
  <si>
    <t>Laying of one number PVC insulated and PVC sheathed / XLPE power cable of 1.1 KV grade of following size in the existing RCC/ HUME/ METAL pipe as required.
Above 35 sq. mm and upto 95 sq. mm</t>
  </si>
  <si>
    <t>Laying of one number PVC insulated and PVC sheathed / XLPE power cable of 1.1 KV grade of following size Direct in ground Including and refillinf trench etc as required  Under ground 
Above 35 sq. mm and upto 95 sq. mm</t>
  </si>
  <si>
    <t>Supplying  of following sizes one Number XLPE  insulated, PVC outer sheathed, armoured with galvanized round steel wire or steel strip cables with stranded aluminium conductor suitable for rated voltage of 1.1KV grade , ISI marked conforming to IS:7098 / (Pt.I) / 1988 with amendment no. 1 of following sizes in following manner. Make- Gloster,Polycab KEI
3.5 core 50 sq. mm</t>
  </si>
  <si>
    <t xml:space="preserve">Supplying and making straight through joint with cast resin compound including ferrules and other jointing materials for following size of PVC insulated and PVC sheathed / XLPE aluminium conductor cable of 1.1 kV grade as required.
3½ X 50 sq.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</si>
</sst>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6">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7" fillId="0" borderId="13" xfId="60" applyNumberFormat="1" applyFont="1" applyFill="1" applyBorder="1" applyAlignment="1" applyProtection="1">
      <alignment horizontal="right" vertical="top"/>
      <protection/>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2" fontId="4" fillId="0" borderId="13" xfId="60" applyNumberFormat="1" applyFont="1" applyFill="1" applyBorder="1" applyAlignment="1">
      <alignment vertical="center"/>
      <protection/>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1"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0" fillId="0" borderId="22" xfId="0" applyFill="1" applyBorder="1" applyAlignment="1">
      <alignment horizontal="left" vertical="center"/>
    </xf>
    <xf numFmtId="0" fontId="41" fillId="0" borderId="22" xfId="0" applyFont="1" applyFill="1" applyBorder="1" applyAlignment="1">
      <alignment horizontal="left" vertical="top" wrapText="1"/>
    </xf>
    <xf numFmtId="0" fontId="0" fillId="0" borderId="22" xfId="0" applyFill="1" applyBorder="1" applyAlignment="1">
      <alignment horizontal="left" vertical="center" wrapText="1"/>
    </xf>
    <xf numFmtId="0" fontId="0" fillId="0" borderId="22" xfId="0" applyFill="1" applyBorder="1" applyAlignment="1">
      <alignment vertical="top" wrapText="1"/>
    </xf>
    <xf numFmtId="0" fontId="0" fillId="0" borderId="22" xfId="0" applyFill="1" applyBorder="1" applyAlignment="1">
      <alignment vertical="top"/>
    </xf>
    <xf numFmtId="0" fontId="1" fillId="0" borderId="22" xfId="55" applyFont="1" applyFill="1" applyBorder="1" applyAlignment="1">
      <alignment horizontal="left" wrapText="1"/>
      <protection/>
    </xf>
    <xf numFmtId="4" fontId="1" fillId="0" borderId="22" xfId="55" applyNumberFormat="1" applyFont="1" applyFill="1" applyBorder="1" applyAlignment="1">
      <alignment horizontal="left" wrapText="1"/>
      <protection/>
    </xf>
    <xf numFmtId="0" fontId="24" fillId="0" borderId="22" xfId="0" applyFont="1" applyFill="1" applyBorder="1" applyAlignment="1">
      <alignment horizontal="left" vertical="center" wrapText="1"/>
    </xf>
    <xf numFmtId="0" fontId="1" fillId="0" borderId="22" xfId="55" applyFont="1" applyFill="1" applyBorder="1" applyAlignment="1">
      <alignment horizontal="left" vertical="center" wrapText="1"/>
      <protection/>
    </xf>
    <xf numFmtId="1" fontId="4" fillId="0" borderId="13" xfId="60" applyNumberFormat="1" applyFont="1" applyFill="1" applyBorder="1" applyAlignment="1">
      <alignmen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71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6" customHeight="1">
      <c r="A5" s="81" t="s">
        <v>72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73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4.75">
      <c r="A8" s="11" t="s">
        <v>60</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67</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67</v>
      </c>
      <c r="IC13" s="38" t="s">
        <v>34</v>
      </c>
      <c r="IE13" s="39"/>
      <c r="IF13" s="39" t="s">
        <v>35</v>
      </c>
      <c r="IG13" s="39" t="s">
        <v>36</v>
      </c>
      <c r="IH13" s="39">
        <v>10</v>
      </c>
      <c r="II13" s="39" t="s">
        <v>37</v>
      </c>
    </row>
    <row r="14" spans="1:243" s="38" customFormat="1" ht="30" customHeight="1">
      <c r="A14" s="22">
        <v>1</v>
      </c>
      <c r="B14" s="87" t="s">
        <v>74</v>
      </c>
      <c r="C14" s="24" t="s">
        <v>38</v>
      </c>
      <c r="D14" s="95">
        <v>9</v>
      </c>
      <c r="E14" s="86" t="s">
        <v>83</v>
      </c>
      <c r="F14" s="77">
        <v>1671</v>
      </c>
      <c r="G14" s="41"/>
      <c r="H14" s="42"/>
      <c r="I14" s="40" t="s">
        <v>40</v>
      </c>
      <c r="J14" s="43">
        <f aca="true" t="shared" si="0" ref="J14:J20">IF(I14="Less(-)",-1,1)</f>
        <v>1</v>
      </c>
      <c r="K14" s="44" t="s">
        <v>41</v>
      </c>
      <c r="L14" s="44" t="s">
        <v>4</v>
      </c>
      <c r="M14" s="72"/>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0">total_amount_ba($B$2,$D$2,D14,F14,J14,K14,M14)</f>
        <v>15039</v>
      </c>
      <c r="BB14" s="48">
        <f aca="true" t="shared" si="2" ref="BB14:BB20">BA14+SUM(N14:AZ14)</f>
        <v>15039</v>
      </c>
      <c r="BC14" s="37" t="str">
        <f aca="true" t="shared" si="3" ref="BC14:BC20">SpellNumber(L14,BB14)</f>
        <v>INR  Fifteen Thousand  &amp;Thirty Nine  Only</v>
      </c>
      <c r="IA14" s="38">
        <v>1</v>
      </c>
      <c r="IB14" s="76" t="s">
        <v>74</v>
      </c>
      <c r="IC14" s="38" t="s">
        <v>38</v>
      </c>
      <c r="ID14" s="38">
        <v>9</v>
      </c>
      <c r="IE14" s="39" t="s">
        <v>83</v>
      </c>
      <c r="IF14" s="39" t="s">
        <v>42</v>
      </c>
      <c r="IG14" s="39" t="s">
        <v>36</v>
      </c>
      <c r="IH14" s="39">
        <v>123.223</v>
      </c>
      <c r="II14" s="39" t="s">
        <v>39</v>
      </c>
    </row>
    <row r="15" spans="1:243" s="38" customFormat="1" ht="65.25" customHeight="1">
      <c r="A15" s="22">
        <v>2.1</v>
      </c>
      <c r="B15" s="88" t="s">
        <v>82</v>
      </c>
      <c r="C15" s="24" t="s">
        <v>45</v>
      </c>
      <c r="D15" s="95">
        <v>4</v>
      </c>
      <c r="E15" s="86" t="s">
        <v>83</v>
      </c>
      <c r="F15" s="77">
        <v>329</v>
      </c>
      <c r="G15" s="41"/>
      <c r="H15" s="41"/>
      <c r="I15" s="40" t="s">
        <v>40</v>
      </c>
      <c r="J15" s="43">
        <f t="shared" si="0"/>
        <v>1</v>
      </c>
      <c r="K15" s="44" t="s">
        <v>41</v>
      </c>
      <c r="L15" s="44" t="s">
        <v>4</v>
      </c>
      <c r="M15" s="73"/>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1316</v>
      </c>
      <c r="BB15" s="48">
        <f t="shared" si="2"/>
        <v>1316</v>
      </c>
      <c r="BC15" s="37" t="str">
        <f t="shared" si="3"/>
        <v>INR  One Thousand Three Hundred &amp; Sixteen  Only</v>
      </c>
      <c r="IA15" s="38">
        <v>2.1</v>
      </c>
      <c r="IB15" s="76" t="s">
        <v>82</v>
      </c>
      <c r="IC15" s="38" t="s">
        <v>45</v>
      </c>
      <c r="ID15" s="38">
        <v>4</v>
      </c>
      <c r="IE15" s="39" t="s">
        <v>83</v>
      </c>
      <c r="IF15" s="39" t="s">
        <v>35</v>
      </c>
      <c r="IG15" s="39" t="s">
        <v>46</v>
      </c>
      <c r="IH15" s="39">
        <v>10</v>
      </c>
      <c r="II15" s="39" t="s">
        <v>39</v>
      </c>
    </row>
    <row r="16" spans="1:243" s="38" customFormat="1" ht="40.5" customHeight="1">
      <c r="A16" s="22">
        <v>2.2</v>
      </c>
      <c r="B16" s="86" t="s">
        <v>75</v>
      </c>
      <c r="C16" s="24" t="s">
        <v>47</v>
      </c>
      <c r="D16" s="95">
        <v>2</v>
      </c>
      <c r="E16" s="86" t="s">
        <v>83</v>
      </c>
      <c r="F16" s="77">
        <v>368</v>
      </c>
      <c r="G16" s="41"/>
      <c r="H16" s="41"/>
      <c r="I16" s="40" t="s">
        <v>40</v>
      </c>
      <c r="J16" s="43">
        <f t="shared" si="0"/>
        <v>1</v>
      </c>
      <c r="K16" s="44" t="s">
        <v>41</v>
      </c>
      <c r="L16" s="44" t="s">
        <v>4</v>
      </c>
      <c r="M16" s="73"/>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736</v>
      </c>
      <c r="BB16" s="48">
        <f t="shared" si="2"/>
        <v>736</v>
      </c>
      <c r="BC16" s="37" t="str">
        <f t="shared" si="3"/>
        <v>INR  Seven Hundred &amp; Thirty Six  Only</v>
      </c>
      <c r="IA16" s="38">
        <v>2.2</v>
      </c>
      <c r="IB16" s="76" t="s">
        <v>75</v>
      </c>
      <c r="IC16" s="38" t="s">
        <v>47</v>
      </c>
      <c r="ID16" s="38">
        <v>2</v>
      </c>
      <c r="IE16" s="39" t="s">
        <v>83</v>
      </c>
      <c r="IF16" s="39" t="s">
        <v>48</v>
      </c>
      <c r="IG16" s="39" t="s">
        <v>49</v>
      </c>
      <c r="IH16" s="39">
        <v>10</v>
      </c>
      <c r="II16" s="39" t="s">
        <v>39</v>
      </c>
    </row>
    <row r="17" spans="1:243" s="38" customFormat="1" ht="30" customHeight="1">
      <c r="A17" s="22">
        <v>2.3</v>
      </c>
      <c r="B17" s="86" t="s">
        <v>76</v>
      </c>
      <c r="C17" s="24" t="s">
        <v>50</v>
      </c>
      <c r="D17" s="95">
        <v>4</v>
      </c>
      <c r="E17" s="86" t="s">
        <v>83</v>
      </c>
      <c r="F17" s="77">
        <v>473</v>
      </c>
      <c r="G17" s="41"/>
      <c r="H17" s="41"/>
      <c r="I17" s="40" t="s">
        <v>40</v>
      </c>
      <c r="J17" s="43">
        <f t="shared" si="0"/>
        <v>1</v>
      </c>
      <c r="K17" s="44" t="s">
        <v>41</v>
      </c>
      <c r="L17" s="44" t="s">
        <v>4</v>
      </c>
      <c r="M17" s="73"/>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1892</v>
      </c>
      <c r="BB17" s="48">
        <f t="shared" si="2"/>
        <v>1892</v>
      </c>
      <c r="BC17" s="37" t="str">
        <f t="shared" si="3"/>
        <v>INR  One Thousand Eight Hundred &amp; Ninety Two  Only</v>
      </c>
      <c r="IA17" s="38">
        <v>2.3</v>
      </c>
      <c r="IB17" s="76" t="s">
        <v>76</v>
      </c>
      <c r="IC17" s="38" t="s">
        <v>50</v>
      </c>
      <c r="ID17" s="38">
        <v>4</v>
      </c>
      <c r="IE17" s="39" t="s">
        <v>83</v>
      </c>
      <c r="IF17" s="39" t="s">
        <v>42</v>
      </c>
      <c r="IG17" s="39" t="s">
        <v>36</v>
      </c>
      <c r="IH17" s="39">
        <v>123.223</v>
      </c>
      <c r="II17" s="39" t="s">
        <v>39</v>
      </c>
    </row>
    <row r="18" spans="1:243" s="38" customFormat="1" ht="45" customHeight="1">
      <c r="A18" s="22">
        <v>3.1</v>
      </c>
      <c r="B18" s="89" t="s">
        <v>86</v>
      </c>
      <c r="C18" s="24" t="s">
        <v>51</v>
      </c>
      <c r="D18" s="95">
        <v>15</v>
      </c>
      <c r="E18" s="86" t="s">
        <v>84</v>
      </c>
      <c r="F18" s="77">
        <v>1113</v>
      </c>
      <c r="G18" s="41"/>
      <c r="H18" s="41"/>
      <c r="I18" s="40" t="s">
        <v>40</v>
      </c>
      <c r="J18" s="43">
        <f t="shared" si="0"/>
        <v>1</v>
      </c>
      <c r="K18" s="44" t="s">
        <v>41</v>
      </c>
      <c r="L18" s="44" t="s">
        <v>4</v>
      </c>
      <c r="M18" s="73"/>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16695</v>
      </c>
      <c r="BB18" s="48">
        <f t="shared" si="2"/>
        <v>16695</v>
      </c>
      <c r="BC18" s="37" t="str">
        <f t="shared" si="3"/>
        <v>INR  Sixteen Thousand Six Hundred &amp; Ninety Five  Only</v>
      </c>
      <c r="IA18" s="38">
        <v>3.1</v>
      </c>
      <c r="IB18" s="76" t="s">
        <v>86</v>
      </c>
      <c r="IC18" s="38" t="s">
        <v>51</v>
      </c>
      <c r="ID18" s="38">
        <v>15</v>
      </c>
      <c r="IE18" s="39" t="s">
        <v>84</v>
      </c>
      <c r="IF18" s="39" t="s">
        <v>35</v>
      </c>
      <c r="IG18" s="39" t="s">
        <v>46</v>
      </c>
      <c r="IH18" s="39">
        <v>10</v>
      </c>
      <c r="II18" s="39" t="s">
        <v>39</v>
      </c>
    </row>
    <row r="19" spans="1:243" s="38" customFormat="1" ht="29.25" customHeight="1">
      <c r="A19" s="22">
        <v>3.2</v>
      </c>
      <c r="B19" s="90" t="s">
        <v>77</v>
      </c>
      <c r="C19" s="24" t="s">
        <v>52</v>
      </c>
      <c r="D19" s="95">
        <v>6</v>
      </c>
      <c r="E19" s="86" t="s">
        <v>84</v>
      </c>
      <c r="F19" s="77">
        <v>803</v>
      </c>
      <c r="G19" s="41"/>
      <c r="H19" s="41"/>
      <c r="I19" s="40" t="s">
        <v>40</v>
      </c>
      <c r="J19" s="43">
        <f t="shared" si="0"/>
        <v>1</v>
      </c>
      <c r="K19" s="44" t="s">
        <v>41</v>
      </c>
      <c r="L19" s="44" t="s">
        <v>4</v>
      </c>
      <c r="M19" s="73"/>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4818</v>
      </c>
      <c r="BB19" s="48">
        <f t="shared" si="2"/>
        <v>4818</v>
      </c>
      <c r="BC19" s="37" t="str">
        <f t="shared" si="3"/>
        <v>INR  Four Thousand Eight Hundred &amp; Eighteen  Only</v>
      </c>
      <c r="IA19" s="38">
        <v>3.2</v>
      </c>
      <c r="IB19" s="38" t="s">
        <v>77</v>
      </c>
      <c r="IC19" s="38" t="s">
        <v>52</v>
      </c>
      <c r="ID19" s="38">
        <v>6</v>
      </c>
      <c r="IE19" s="39" t="s">
        <v>84</v>
      </c>
      <c r="IF19" s="39" t="s">
        <v>48</v>
      </c>
      <c r="IG19" s="39" t="s">
        <v>49</v>
      </c>
      <c r="IH19" s="39">
        <v>10</v>
      </c>
      <c r="II19" s="39" t="s">
        <v>39</v>
      </c>
    </row>
    <row r="20" spans="1:243" s="38" customFormat="1" ht="53.25" customHeight="1">
      <c r="A20" s="22">
        <v>4</v>
      </c>
      <c r="B20" s="91" t="s">
        <v>87</v>
      </c>
      <c r="C20" s="24" t="s">
        <v>53</v>
      </c>
      <c r="D20" s="95">
        <v>150</v>
      </c>
      <c r="E20" s="92" t="s">
        <v>85</v>
      </c>
      <c r="F20" s="77">
        <v>47</v>
      </c>
      <c r="G20" s="41"/>
      <c r="H20" s="41"/>
      <c r="I20" s="40" t="s">
        <v>40</v>
      </c>
      <c r="J20" s="43">
        <f t="shared" si="0"/>
        <v>1</v>
      </c>
      <c r="K20" s="44" t="s">
        <v>41</v>
      </c>
      <c r="L20" s="44" t="s">
        <v>4</v>
      </c>
      <c r="M20" s="73"/>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7050</v>
      </c>
      <c r="BB20" s="48">
        <f t="shared" si="2"/>
        <v>7050</v>
      </c>
      <c r="BC20" s="37" t="str">
        <f t="shared" si="3"/>
        <v>INR  Seven Thousand  &amp;Fifty  Only</v>
      </c>
      <c r="IA20" s="38">
        <v>4</v>
      </c>
      <c r="IB20" s="76" t="s">
        <v>87</v>
      </c>
      <c r="IC20" s="38" t="s">
        <v>53</v>
      </c>
      <c r="ID20" s="38">
        <v>150</v>
      </c>
      <c r="IE20" s="39" t="s">
        <v>85</v>
      </c>
      <c r="IF20" s="39" t="s">
        <v>43</v>
      </c>
      <c r="IG20" s="39" t="s">
        <v>44</v>
      </c>
      <c r="IH20" s="39">
        <v>213</v>
      </c>
      <c r="II20" s="39" t="s">
        <v>39</v>
      </c>
    </row>
    <row r="21" spans="1:243" s="38" customFormat="1" ht="56.25" customHeight="1">
      <c r="A21" s="22">
        <v>5</v>
      </c>
      <c r="B21" s="91" t="s">
        <v>88</v>
      </c>
      <c r="C21" s="24" t="s">
        <v>66</v>
      </c>
      <c r="D21" s="95">
        <v>200</v>
      </c>
      <c r="E21" s="92" t="s">
        <v>85</v>
      </c>
      <c r="F21" s="77">
        <v>181</v>
      </c>
      <c r="G21" s="41"/>
      <c r="H21" s="41"/>
      <c r="I21" s="40" t="s">
        <v>40</v>
      </c>
      <c r="J21" s="43">
        <f aca="true" t="shared" si="4" ref="J21:J27">IF(I21="Less(-)",-1,1)</f>
        <v>1</v>
      </c>
      <c r="K21" s="44" t="s">
        <v>41</v>
      </c>
      <c r="L21" s="44" t="s">
        <v>4</v>
      </c>
      <c r="M21" s="73"/>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aca="true" t="shared" si="5" ref="BA21:BA27">total_amount_ba($B$2,$D$2,D21,F21,J21,K21,M21)</f>
        <v>36200</v>
      </c>
      <c r="BB21" s="48">
        <f aca="true" t="shared" si="6" ref="BB21:BB27">BA21+SUM(N21:AZ21)</f>
        <v>36200</v>
      </c>
      <c r="BC21" s="37" t="str">
        <f aca="true" t="shared" si="7" ref="BC21:BC27">SpellNumber(L21,BB21)</f>
        <v>INR  Thirty Six Thousand Two Hundred    Only</v>
      </c>
      <c r="IA21" s="38">
        <v>5</v>
      </c>
      <c r="IB21" s="76" t="s">
        <v>88</v>
      </c>
      <c r="IC21" s="38" t="s">
        <v>66</v>
      </c>
      <c r="ID21" s="38">
        <v>200</v>
      </c>
      <c r="IE21" s="39" t="s">
        <v>85</v>
      </c>
      <c r="IF21" s="39" t="s">
        <v>42</v>
      </c>
      <c r="IG21" s="39" t="s">
        <v>36</v>
      </c>
      <c r="IH21" s="39">
        <v>123.223</v>
      </c>
      <c r="II21" s="39" t="s">
        <v>39</v>
      </c>
    </row>
    <row r="22" spans="1:243" s="38" customFormat="1" ht="67.5" customHeight="1">
      <c r="A22" s="22">
        <v>6.1</v>
      </c>
      <c r="B22" s="91" t="s">
        <v>89</v>
      </c>
      <c r="C22" s="24" t="s">
        <v>54</v>
      </c>
      <c r="D22" s="95">
        <v>60</v>
      </c>
      <c r="E22" s="93" t="s">
        <v>84</v>
      </c>
      <c r="F22" s="77">
        <v>605</v>
      </c>
      <c r="G22" s="41"/>
      <c r="H22" s="41"/>
      <c r="I22" s="40" t="s">
        <v>40</v>
      </c>
      <c r="J22" s="43">
        <f t="shared" si="4"/>
        <v>1</v>
      </c>
      <c r="K22" s="44" t="s">
        <v>41</v>
      </c>
      <c r="L22" s="44" t="s">
        <v>4</v>
      </c>
      <c r="M22" s="73"/>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5"/>
        <v>36300</v>
      </c>
      <c r="BB22" s="48">
        <f t="shared" si="6"/>
        <v>36300</v>
      </c>
      <c r="BC22" s="37" t="str">
        <f t="shared" si="7"/>
        <v>INR  Thirty Six Thousand Three Hundred    Only</v>
      </c>
      <c r="IA22" s="38">
        <v>6.1</v>
      </c>
      <c r="IB22" s="76" t="s">
        <v>89</v>
      </c>
      <c r="IC22" s="38" t="s">
        <v>54</v>
      </c>
      <c r="ID22" s="38">
        <v>60</v>
      </c>
      <c r="IE22" s="39" t="s">
        <v>84</v>
      </c>
      <c r="IF22" s="39" t="s">
        <v>35</v>
      </c>
      <c r="IG22" s="39" t="s">
        <v>46</v>
      </c>
      <c r="IH22" s="39">
        <v>10</v>
      </c>
      <c r="II22" s="39" t="s">
        <v>39</v>
      </c>
    </row>
    <row r="23" spans="1:243" s="38" customFormat="1" ht="30.75" customHeight="1">
      <c r="A23" s="22">
        <v>6.2</v>
      </c>
      <c r="B23" s="91" t="s">
        <v>78</v>
      </c>
      <c r="C23" s="24" t="s">
        <v>55</v>
      </c>
      <c r="D23" s="95">
        <v>95</v>
      </c>
      <c r="E23" s="93" t="s">
        <v>84</v>
      </c>
      <c r="F23" s="77">
        <v>818</v>
      </c>
      <c r="G23" s="41"/>
      <c r="H23" s="49"/>
      <c r="I23" s="40" t="s">
        <v>40</v>
      </c>
      <c r="J23" s="43">
        <f t="shared" si="4"/>
        <v>1</v>
      </c>
      <c r="K23" s="44" t="s">
        <v>41</v>
      </c>
      <c r="L23" s="44" t="s">
        <v>4</v>
      </c>
      <c r="M23" s="73"/>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5"/>
        <v>77710</v>
      </c>
      <c r="BB23" s="48">
        <f t="shared" si="6"/>
        <v>77710</v>
      </c>
      <c r="BC23" s="37" t="str">
        <f t="shared" si="7"/>
        <v>INR  Seventy Seven Thousand Seven Hundred &amp; Ten  Only</v>
      </c>
      <c r="IA23" s="38">
        <v>6.2</v>
      </c>
      <c r="IB23" s="76" t="s">
        <v>78</v>
      </c>
      <c r="IC23" s="38" t="s">
        <v>55</v>
      </c>
      <c r="ID23" s="38">
        <v>95</v>
      </c>
      <c r="IE23" s="39" t="s">
        <v>84</v>
      </c>
      <c r="IF23" s="39" t="s">
        <v>48</v>
      </c>
      <c r="IG23" s="39" t="s">
        <v>49</v>
      </c>
      <c r="IH23" s="39">
        <v>10</v>
      </c>
      <c r="II23" s="39" t="s">
        <v>39</v>
      </c>
    </row>
    <row r="24" spans="1:243" s="38" customFormat="1" ht="40.5" customHeight="1">
      <c r="A24" s="22">
        <v>6.3</v>
      </c>
      <c r="B24" s="91" t="s">
        <v>79</v>
      </c>
      <c r="C24" s="24" t="s">
        <v>56</v>
      </c>
      <c r="D24" s="95">
        <v>160</v>
      </c>
      <c r="E24" s="93" t="s">
        <v>84</v>
      </c>
      <c r="F24" s="77">
        <v>937</v>
      </c>
      <c r="G24" s="50"/>
      <c r="H24" s="51"/>
      <c r="I24" s="40" t="s">
        <v>40</v>
      </c>
      <c r="J24" s="43">
        <f t="shared" si="4"/>
        <v>1</v>
      </c>
      <c r="K24" s="44" t="s">
        <v>41</v>
      </c>
      <c r="L24" s="44" t="s">
        <v>4</v>
      </c>
      <c r="M24" s="73"/>
      <c r="N24" s="41"/>
      <c r="O24" s="41"/>
      <c r="P24" s="46"/>
      <c r="Q24" s="41"/>
      <c r="R24" s="41"/>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5"/>
        <v>149920</v>
      </c>
      <c r="BB24" s="48">
        <f t="shared" si="6"/>
        <v>149920</v>
      </c>
      <c r="BC24" s="37" t="str">
        <f t="shared" si="7"/>
        <v>INR  One Lakh Forty Nine Thousand Nine Hundred &amp; Twenty  Only</v>
      </c>
      <c r="IA24" s="38">
        <v>6.3</v>
      </c>
      <c r="IB24" s="76" t="s">
        <v>79</v>
      </c>
      <c r="IC24" s="38" t="s">
        <v>56</v>
      </c>
      <c r="ID24" s="38">
        <v>160</v>
      </c>
      <c r="IE24" s="39" t="s">
        <v>84</v>
      </c>
      <c r="IF24" s="39" t="s">
        <v>43</v>
      </c>
      <c r="IG24" s="39" t="s">
        <v>57</v>
      </c>
      <c r="IH24" s="39">
        <v>10</v>
      </c>
      <c r="II24" s="39" t="s">
        <v>39</v>
      </c>
    </row>
    <row r="25" spans="1:243" s="38" customFormat="1" ht="63" customHeight="1">
      <c r="A25" s="22">
        <v>7.1</v>
      </c>
      <c r="B25" s="94" t="s">
        <v>90</v>
      </c>
      <c r="C25" s="24" t="s">
        <v>62</v>
      </c>
      <c r="D25" s="95">
        <v>1</v>
      </c>
      <c r="E25" s="93" t="s">
        <v>83</v>
      </c>
      <c r="F25" s="77">
        <v>3462</v>
      </c>
      <c r="G25" s="50"/>
      <c r="H25" s="51"/>
      <c r="I25" s="40" t="s">
        <v>40</v>
      </c>
      <c r="J25" s="43">
        <f t="shared" si="4"/>
        <v>1</v>
      </c>
      <c r="K25" s="44" t="s">
        <v>41</v>
      </c>
      <c r="L25" s="44" t="s">
        <v>4</v>
      </c>
      <c r="M25" s="73"/>
      <c r="N25" s="41"/>
      <c r="O25" s="41"/>
      <c r="P25" s="46"/>
      <c r="Q25" s="41"/>
      <c r="R25" s="41"/>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5"/>
        <v>3462</v>
      </c>
      <c r="BB25" s="48">
        <f t="shared" si="6"/>
        <v>3462</v>
      </c>
      <c r="BC25" s="37" t="str">
        <f t="shared" si="7"/>
        <v>INR  Three Thousand Four Hundred &amp; Sixty Two  Only</v>
      </c>
      <c r="IA25" s="38">
        <v>7.1</v>
      </c>
      <c r="IB25" s="76" t="s">
        <v>90</v>
      </c>
      <c r="IC25" s="38" t="s">
        <v>62</v>
      </c>
      <c r="ID25" s="38">
        <v>1</v>
      </c>
      <c r="IE25" s="39" t="s">
        <v>83</v>
      </c>
      <c r="IF25" s="39" t="s">
        <v>43</v>
      </c>
      <c r="IG25" s="39" t="s">
        <v>57</v>
      </c>
      <c r="IH25" s="39">
        <v>10</v>
      </c>
      <c r="II25" s="39" t="s">
        <v>39</v>
      </c>
    </row>
    <row r="26" spans="1:243" s="38" customFormat="1" ht="48" customHeight="1">
      <c r="A26" s="22">
        <v>7.2</v>
      </c>
      <c r="B26" s="94" t="s">
        <v>80</v>
      </c>
      <c r="C26" s="24" t="s">
        <v>63</v>
      </c>
      <c r="D26" s="95">
        <v>1</v>
      </c>
      <c r="E26" s="93" t="s">
        <v>83</v>
      </c>
      <c r="F26" s="77">
        <v>3492</v>
      </c>
      <c r="G26" s="50"/>
      <c r="H26" s="51"/>
      <c r="I26" s="40" t="s">
        <v>40</v>
      </c>
      <c r="J26" s="43">
        <f>IF(I26="Less(-)",-1,1)</f>
        <v>1</v>
      </c>
      <c r="K26" s="44" t="s">
        <v>41</v>
      </c>
      <c r="L26" s="44" t="s">
        <v>4</v>
      </c>
      <c r="M26" s="73"/>
      <c r="N26" s="41"/>
      <c r="O26" s="41"/>
      <c r="P26" s="46"/>
      <c r="Q26" s="41"/>
      <c r="R26" s="41"/>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3492</v>
      </c>
      <c r="BB26" s="48">
        <f>BA26+SUM(N26:AZ26)</f>
        <v>3492</v>
      </c>
      <c r="BC26" s="37" t="str">
        <f>SpellNumber(L26,BB26)</f>
        <v>INR  Three Thousand Four Hundred &amp; Ninety Two  Only</v>
      </c>
      <c r="IA26" s="38">
        <v>7.2</v>
      </c>
      <c r="IB26" s="76" t="s">
        <v>80</v>
      </c>
      <c r="IC26" s="38" t="s">
        <v>63</v>
      </c>
      <c r="ID26" s="38">
        <v>1</v>
      </c>
      <c r="IE26" s="39" t="s">
        <v>83</v>
      </c>
      <c r="IF26" s="39" t="s">
        <v>43</v>
      </c>
      <c r="IG26" s="39" t="s">
        <v>57</v>
      </c>
      <c r="IH26" s="39">
        <v>10</v>
      </c>
      <c r="II26" s="39" t="s">
        <v>39</v>
      </c>
    </row>
    <row r="27" spans="1:243" s="38" customFormat="1" ht="47.25" customHeight="1">
      <c r="A27" s="22">
        <v>7.3</v>
      </c>
      <c r="B27" s="94" t="s">
        <v>81</v>
      </c>
      <c r="C27" s="24" t="s">
        <v>64</v>
      </c>
      <c r="D27" s="95">
        <v>1</v>
      </c>
      <c r="E27" s="93" t="s">
        <v>83</v>
      </c>
      <c r="F27" s="77">
        <v>4126</v>
      </c>
      <c r="G27" s="50"/>
      <c r="H27" s="51"/>
      <c r="I27" s="40" t="s">
        <v>40</v>
      </c>
      <c r="J27" s="43">
        <f t="shared" si="4"/>
        <v>1</v>
      </c>
      <c r="K27" s="44" t="s">
        <v>41</v>
      </c>
      <c r="L27" s="44" t="s">
        <v>4</v>
      </c>
      <c r="M27" s="73"/>
      <c r="N27" s="41"/>
      <c r="O27" s="41"/>
      <c r="P27" s="46"/>
      <c r="Q27" s="41"/>
      <c r="R27" s="41"/>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4126</v>
      </c>
      <c r="BB27" s="48">
        <f t="shared" si="6"/>
        <v>4126</v>
      </c>
      <c r="BC27" s="37" t="str">
        <f t="shared" si="7"/>
        <v>INR  Four Thousand One Hundred &amp; Twenty Six  Only</v>
      </c>
      <c r="IA27" s="38">
        <v>7.3</v>
      </c>
      <c r="IB27" s="76" t="s">
        <v>81</v>
      </c>
      <c r="IC27" s="38" t="s">
        <v>64</v>
      </c>
      <c r="ID27" s="38">
        <v>1</v>
      </c>
      <c r="IE27" s="39" t="s">
        <v>83</v>
      </c>
      <c r="IF27" s="39" t="s">
        <v>43</v>
      </c>
      <c r="IG27" s="39" t="s">
        <v>57</v>
      </c>
      <c r="IH27" s="39">
        <v>10</v>
      </c>
      <c r="II27" s="39" t="s">
        <v>39</v>
      </c>
    </row>
    <row r="28" spans="1:243" s="38" customFormat="1" ht="48" customHeight="1">
      <c r="A28" s="52" t="s">
        <v>68</v>
      </c>
      <c r="B28" s="53"/>
      <c r="C28" s="54"/>
      <c r="D28" s="55"/>
      <c r="E28" s="55"/>
      <c r="F28" s="55"/>
      <c r="G28" s="55"/>
      <c r="H28" s="56"/>
      <c r="I28" s="56"/>
      <c r="J28" s="56"/>
      <c r="K28" s="56"/>
      <c r="L28" s="57"/>
      <c r="BA28" s="58">
        <f>SUM(BA13:BA27)</f>
        <v>358756</v>
      </c>
      <c r="BB28" s="59">
        <f>SUM(BB13:BB27)</f>
        <v>358756</v>
      </c>
      <c r="BC28" s="37" t="str">
        <f>SpellNumber($E$2,BB28)</f>
        <v>INR  Three Lakh Fifty Eight Thousand Seven Hundred &amp; Fifty Six  Only</v>
      </c>
      <c r="IE28" s="39">
        <v>4</v>
      </c>
      <c r="IF28" s="39" t="s">
        <v>43</v>
      </c>
      <c r="IG28" s="39" t="s">
        <v>57</v>
      </c>
      <c r="IH28" s="39">
        <v>10</v>
      </c>
      <c r="II28" s="39" t="s">
        <v>39</v>
      </c>
    </row>
    <row r="29" spans="1:243" s="68" customFormat="1" ht="17.25">
      <c r="A29" s="53" t="s">
        <v>69</v>
      </c>
      <c r="B29" s="60"/>
      <c r="C29" s="61"/>
      <c r="D29" s="62"/>
      <c r="E29" s="74" t="s">
        <v>59</v>
      </c>
      <c r="F29" s="75"/>
      <c r="G29" s="63"/>
      <c r="H29" s="64"/>
      <c r="I29" s="64"/>
      <c r="J29" s="64"/>
      <c r="K29" s="65"/>
      <c r="L29" s="66"/>
      <c r="M29" s="67"/>
      <c r="O29" s="38"/>
      <c r="P29" s="38"/>
      <c r="Q29" s="38"/>
      <c r="R29" s="38"/>
      <c r="S29" s="38"/>
      <c r="BA29" s="69">
        <f>IF(ISBLANK(F29),0,IF(E29="Excess (+)",ROUND(BA28+(BA28*F29),2),IF(E29="Less (-)",ROUND(BA28+(BA28*F29*(-1)),2),IF(E29="At Par",BA28,0))))</f>
        <v>0</v>
      </c>
      <c r="BB29" s="70">
        <f>ROUND(BA29,0)</f>
        <v>0</v>
      </c>
      <c r="BC29" s="37" t="str">
        <f>SpellNumber($E$2,BB29)</f>
        <v>INR Zero Only</v>
      </c>
      <c r="IE29" s="71"/>
      <c r="IF29" s="71"/>
      <c r="IG29" s="71"/>
      <c r="IH29" s="71"/>
      <c r="II29" s="71"/>
    </row>
    <row r="30" spans="1:243" s="68" customFormat="1" ht="17.25">
      <c r="A30" s="52" t="s">
        <v>70</v>
      </c>
      <c r="B30" s="52"/>
      <c r="C30" s="79" t="str">
        <f>SpellNumber($E$2,BB29)</f>
        <v>INR Zero Only</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IE30" s="71"/>
      <c r="IF30" s="71"/>
      <c r="IG30" s="71"/>
      <c r="IH30" s="71"/>
      <c r="II30" s="71"/>
    </row>
  </sheetData>
  <sheetProtection password="EEC8" sheet="1"/>
  <mergeCells count="8">
    <mergeCell ref="A9:BC9"/>
    <mergeCell ref="C30:BC30"/>
    <mergeCell ref="A1:L1"/>
    <mergeCell ref="A4:BC4"/>
    <mergeCell ref="A5:BC5"/>
    <mergeCell ref="A6:BC6"/>
    <mergeCell ref="A7:BC7"/>
    <mergeCell ref="B8:BC8"/>
  </mergeCells>
  <dataValidations count="21">
    <dataValidation type="list" allowBlank="1" showErrorMessage="1" sqref="E2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allowBlank="1" showInputMessage="1" showErrorMessage="1" promptTitle="Item Description" prompt="Please enter Item Description in text" sqref="B23 B18:B20">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2 G23:G2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decimal" allowBlank="1" showInputMessage="1" showErrorMessage="1" promptTitle="Rate Entry" prompt="Please enter the Rate in Rupees for this item. " errorTitle="Invaid Entry" error="Only Numeric Values are allowed. " sqref="H23:H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7">
      <formula1>0</formula1>
      <formula2>999999999999999</formula2>
    </dataValidation>
    <dataValidation type="list" allowBlank="1" showErrorMessage="1" sqref="K13:K27">
      <formula1>"Partial Conversion,Full Conversion"</formula1>
      <formula2>0</formula2>
    </dataValidation>
    <dataValidation allowBlank="1" showInputMessage="1" showErrorMessage="1" promptTitle="Addition / Deduction" prompt="Please Choose the correct One" sqref="J13:J27">
      <formula1>0</formula1>
      <formula2>0</formula2>
    </dataValidation>
    <dataValidation type="list" showErrorMessage="1" sqref="I13:I27">
      <formula1>"Excess(+),Less(-)"</formula1>
      <formula2>0</formula2>
    </dataValidation>
    <dataValidation allowBlank="1" showInputMessage="1" showErrorMessage="1" promptTitle="Itemcode/Make" prompt="Please enter text" sqref="C13:C2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allowBlank="1" showInputMessage="1" showErrorMessage="1" promptTitle="Units" prompt="Please enter Units in text" sqref="E13:E27">
      <formula1>0</formula1>
      <formula2>0</formula2>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type="list" allowBlank="1" showInputMessage="1" showErrorMessage="1" sqref="L25 L13 L14 L15 L16 L17 L18 L19 L20 L21 L22 L23 L24 L27 L26">
      <formula1>"INR"</formula1>
    </dataValidation>
    <dataValidation type="decimal" allowBlank="1" showErrorMessage="1" errorTitle="Invalid Entry" error="Only Numeric Values are allowed. " sqref="A13:A2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58</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2023-11-03T12:11:21Z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