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<sst xmlns="http://schemas.openxmlformats.org/spreadsheetml/2006/main" count="296" uniqueCount="113">
  <si>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</si>
  <si>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</si>
  <si>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</si>
  <si>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</si>
  <si>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</si>
  <si>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</si>
  <si>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</si>
  <si>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</si>
  <si>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</si>
  <si>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</si>
  <si>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</si>
  <si>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</si>
  <si>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</si>
  <si>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</si>
  <si>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</si>
  <si>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</si>
  <si>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</si>
  <si>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</si>
  <si>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</si>
  <si>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</si>
  <si>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</si>
  <si>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</si>
  <si>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</si>
  <si>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</si>
  <si>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</si>
  <si>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</si>
  <si>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</si>
  <si>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</si>
  <si>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</si>
  <si>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</si>
  <si>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</si>
  <si>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</si>
  <si>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</si>
  <si>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</si>
  <si>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</si>
  <si>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</si>
  <si>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</si>
  <si>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</si>
  <si>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</si>
  <si>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</si>
  <si>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</si>
  <si>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</si>
  <si>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</si>
  <si>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</si>
  <si>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</si>
  <si>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</si>
  <si>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</si>
  <si>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</si>
  <si>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</si>
  <si>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</si>
  <si>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</si>
  <si>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</si>
  <si>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</si>
  <si>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</si>
  <si>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</si>
  <si>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</si>
  <si>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</si>
  <si>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</si>
  <si>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</si>
  <si>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</si>
  <si>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</si>
  <si>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</si>
  <si>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</si>
  <si>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</si>
  <si>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</si>
  <si>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</si>
  <si>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</si>
  <si>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</si>
  <si>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</si>
  <si>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</si>
  <si>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</si>
  <si>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</si>
  <si>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</si>
  <si>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</si>
  <si>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</si>
  <si>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</si>
  <si>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</si>
  <si>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</si>
  <si>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</si>
  <si>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</si>
  <si>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</si>
  <si>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</si>
  <si>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</si>
  <si>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</si>
  <si>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</si>
  <si>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</si>
  <si>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</si>
  <si>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</si>
  <si>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</si>
  <si>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</si>
  <si>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</si>
  <si>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</si>
  <si>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Sqm</t>
  </si>
  <si>
    <t>Contract No:   IIT(BHU)/IWD/</t>
  </si>
  <si>
    <r>
      <t xml:space="preserve">  Dismantling doors, windows and clerestory windows (steel or wood) shutter including chowkhats, architrave, holdfasts etc. complete and stacking within 50 metres lead : Of area beyond 3 sq. Metres </t>
    </r>
    <r>
      <rPr>
        <b/>
        <sz val="12"/>
        <rFont val="Times New Roman"/>
        <family val="1"/>
      </rPr>
      <t>(15.12.2)</t>
    </r>
  </si>
  <si>
    <r>
      <t xml:space="preserve"> 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sealant shall be paid separately) Note: For uPVC frame, sash and mullion extruded profiles minus 5% tolerancein dimension i.e. in depth &amp; width of profile shall be acceptable. Variation in profile dimension in higher side shall be accepted but no extra payment on this account shall be made. Casement cum fixed panel window having both end single casement panel, middle fixed panels and at top completely fixed ventilator with S.S friction hinges (350 x 19 x 1.9) made of (big series) frame 67 x 60 mm , sash 67 x 80 mm &amp; mullion 67 x 80 mm all having wall thickness of 2.3 ± 0.2 mm and single glazing bead/double glazing bead of appropriate dimension. (Area of window above 3.00 sqm upto 5.00 sqm).</t>
    </r>
    <r>
      <rPr>
        <b/>
        <sz val="12"/>
        <rFont val="Times New Roman"/>
        <family val="1"/>
      </rPr>
      <t>(9.147A.6)</t>
    </r>
  </si>
  <si>
    <r>
      <t xml:space="preserve"> Providing and fixing fly proof stainless steel grade 304 wire gauge, to windows and clerestory windows using wire gauge with average width of aperture 1.4 mm in both directions with wire of dia. 0.50 mm all complete.With 12 mm mild steel U beading </t>
    </r>
    <r>
      <rPr>
        <b/>
        <sz val="12"/>
        <rFont val="Times New Roman"/>
        <family val="1"/>
      </rPr>
      <t>(9.135.2)</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</si>
  <si>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 mm thickness (weight not less than 12.50 kg/ sqm) </t>
    </r>
    <r>
      <rPr>
        <b/>
        <sz val="12"/>
        <rFont val="Times New Roman"/>
        <family val="1"/>
      </rPr>
      <t>(21.3.2)</t>
    </r>
  </si>
  <si>
    <r>
      <t xml:space="preserve">  Providing and fixing M.S. grills of required pattern in frames of windows etc. with M.S. flats, square or round bars etc. including priming coat with approved steel primer all complete. Fixed to steel windows by welding </t>
    </r>
    <r>
      <rPr>
        <b/>
        <sz val="12"/>
        <rFont val="Times New Roman"/>
        <family val="1"/>
      </rPr>
      <t>(9.48.1)</t>
    </r>
  </si>
  <si>
    <r>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 charge .The elevational area of the scaffolding shall be measured for payment purpose .The payment will be made once irrespective of duration of scaffolding. sqm 257.95 Note: - This item to be used for maintenance work judicially, necessary deduction for scaffolding in the existing item to be done. </t>
    </r>
    <r>
      <rPr>
        <b/>
        <sz val="12"/>
        <rFont val="Times New Roman"/>
        <family val="1"/>
      </rPr>
      <t>(14.72)</t>
    </r>
  </si>
  <si>
    <r>
      <t xml:space="preserve"> Painting with synthetic enamel paint of approved brand and manufacture of required colour to give an even shade : One or more coats on old work </t>
    </r>
    <r>
      <rPr>
        <b/>
        <sz val="12"/>
        <rFont val="Times New Roman"/>
        <family val="1"/>
      </rPr>
      <t>(13.99.1)</t>
    </r>
    <r>
      <rPr>
        <sz val="12"/>
        <rFont val="Times New Roman"/>
        <family val="1"/>
      </rPr>
      <t xml:space="preserve">                         </t>
    </r>
  </si>
  <si>
    <r>
      <t>Dismantling old plaster or skirting raking out joints and cleaning the surface for plaster including disposal of rubbish to the dumping ground within 50 metres lead.</t>
    </r>
    <r>
      <rPr>
        <b/>
        <sz val="12"/>
        <rFont val="Times New Roman"/>
        <family val="1"/>
      </rPr>
      <t>(15.56)</t>
    </r>
  </si>
  <si>
    <r>
      <t xml:space="preserve">15 mm cement plaster on rough side of single or half brick wall  of mix : 1:6 (1 cement: 6 coarse sand) </t>
    </r>
    <r>
      <rPr>
        <b/>
        <sz val="12"/>
        <rFont val="Times New Roman"/>
        <family val="1"/>
      </rPr>
      <t>(13.5.2)</t>
    </r>
  </si>
  <si>
    <r>
      <t xml:space="preserve"> Half brick masonry with common burnt clay F.P.S. (non modular) bricks
of class designation 7.5 in superstructure above plinth level up to floor
V level. Cement mortar 1:4 (1 cement :4 coarse sand) </t>
    </r>
    <r>
      <rPr>
        <b/>
        <sz val="12"/>
        <rFont val="Times New Roman"/>
        <family val="1"/>
      </rPr>
      <t>(6.13.2)</t>
    </r>
  </si>
  <si>
    <r>
      <t xml:space="preserve"> Providing and fixing false ceiling at all heights with integral densified calcium silicate reinforced with fibre and natural filler false ceiling tiles of Size 595x595mm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the Engineer-in-Charge. With 15 mm thick tegular edged light weight calcium silicate false ceiling tiles.</t>
    </r>
    <r>
      <rPr>
        <b/>
        <sz val="12"/>
        <rFont val="Times New Roman"/>
        <family val="1"/>
      </rPr>
      <t>(26.22.1)</t>
    </r>
  </si>
  <si>
    <r>
      <t>Removing dry or oil bound distemper, water proofing cement paint and the like by scrapping, sand papering and preparing the surface smooth including necessary repairs to scratches etc. complete.</t>
    </r>
    <r>
      <rPr>
        <b/>
        <sz val="12"/>
        <rFont val="Times New Roman"/>
        <family val="1"/>
      </rPr>
      <t>(13.91)</t>
    </r>
  </si>
  <si>
    <r>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separately).Size of Tile 600x600 mm </t>
    </r>
    <r>
      <rPr>
        <b/>
        <sz val="12"/>
        <rFont val="Times New Roman"/>
        <family val="1"/>
      </rPr>
      <t xml:space="preserve">(11.49.2) </t>
    </r>
  </si>
  <si>
    <r>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separately).Size of Tile 600x600 mm </t>
    </r>
    <r>
      <rPr>
        <b/>
        <sz val="12"/>
        <rFont val="Times New Roman"/>
        <family val="1"/>
      </rPr>
      <t xml:space="preserve">(11.47.2) </t>
    </r>
  </si>
  <si>
    <r>
      <t>Providing and applying white cement based putty of average thickness 1mm, of approved brand and manufacturer, over the plastered wall surface to prepare the surface even and smooth complete.</t>
    </r>
    <r>
      <rPr>
        <b/>
        <sz val="12"/>
        <rFont val="Times New Roman"/>
        <family val="1"/>
      </rPr>
      <t xml:space="preserve"> (13.80)</t>
    </r>
  </si>
  <si>
    <r>
      <t xml:space="preserve">Distempering with oil bound washable distemper of approved brand and manufacture to give an even shade: New work (two or more coats) over and including water thinnable priming coat with cement primer  </t>
    </r>
    <r>
      <rPr>
        <b/>
        <sz val="12"/>
        <rFont val="Times New Roman"/>
        <family val="1"/>
      </rPr>
      <t>(13.41.1)</t>
    </r>
  </si>
  <si>
    <t xml:space="preserve">sqm </t>
  </si>
  <si>
    <t>kg</t>
  </si>
  <si>
    <t>Name of Work: Providing &amp; fixing of plastering, painting, tiles flooring and false ceiling works at Sophisticated Lab A and B, Prof. Gopal Tripathi Auditorium and uPVC windows with M.S. grill in Laboratory of Dr. Debdip Bhandari  in Department of Chemical Engineering &amp; Technology, IIT (BHU), Varanasi.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</si>
</sst>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right/>
      <top/>
      <bottom style="thin"/>
    </border>
    <border>
      <left style="thin"/>
      <right style="thin"/>
      <top style="hair"/>
      <bottom style="thin"/>
    </border>
    <border>
      <left style="thin"/>
      <right style="thin"/>
      <top style="thin"/>
      <bottom style="thin"/>
    </border>
    <border>
      <left style="thin"/>
      <right style="thin"/>
      <top/>
      <bottom style="thin"/>
    </border>
    <border>
      <left>
        <color indexed="63"/>
      </left>
      <right>
        <color indexed="63"/>
      </right>
      <top>
        <color indexed="63"/>
      </top>
      <bottom style="thin">
        <color indexed="8"/>
      </bottom>
    </border>
    <border>
      <left style="thin"/>
      <right style="thin"/>
      <top/>
      <bottom/>
    </border>
    <border>
      <left/>
      <right/>
      <top style="thin"/>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34" borderId="21" xfId="0" applyFont="1" applyFill="1" applyBorder="1" applyAlignment="1">
      <alignment vertical="top" wrapText="1" shrinkToFit="1"/>
    </xf>
    <xf numFmtId="0" fontId="25" fillId="34" borderId="22" xfId="0" applyFont="1" applyFill="1" applyBorder="1" applyAlignment="1">
      <alignment horizontal="justify" vertical="top" wrapText="1"/>
    </xf>
    <xf numFmtId="0" fontId="25" fillId="34" borderId="23" xfId="0" applyFont="1" applyFill="1" applyBorder="1" applyAlignment="1">
      <alignment horizontal="justify" vertical="top" wrapText="1"/>
    </xf>
    <xf numFmtId="173" fontId="61" fillId="34" borderId="24" xfId="0" applyNumberFormat="1" applyFont="1" applyFill="1" applyBorder="1" applyAlignment="1">
      <alignment horizontal="center" wrapText="1"/>
    </xf>
    <xf numFmtId="0" fontId="25" fillId="34" borderId="22" xfId="0" applyFont="1" applyFill="1" applyBorder="1" applyAlignment="1">
      <alignment horizontal="center" wrapText="1"/>
    </xf>
    <xf numFmtId="0" fontId="25" fillId="34" borderId="23" xfId="0" applyFont="1" applyFill="1" applyBorder="1" applyAlignment="1">
      <alignment horizont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5"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34" borderId="24" xfId="0" applyFont="1" applyFill="1" applyBorder="1" applyAlignment="1">
      <alignment horizontal="justify" vertical="top" wrapText="1"/>
    </xf>
    <xf numFmtId="0" fontId="25" fillId="34" borderId="26" xfId="0" applyFont="1" applyFill="1" applyBorder="1" applyAlignment="1">
      <alignment horizontal="justify" vertical="top" wrapText="1"/>
    </xf>
    <xf numFmtId="0" fontId="25" fillId="34" borderId="24" xfId="0" applyFont="1" applyFill="1" applyBorder="1" applyAlignment="1">
      <alignment horizontal="justify" vertical="top" wrapText="1" shrinkToFit="1"/>
    </xf>
    <xf numFmtId="0" fontId="25" fillId="34" borderId="21" xfId="0" applyFont="1" applyFill="1" applyBorder="1" applyAlignment="1">
      <alignment horizontal="justify" vertical="top" wrapText="1" shrinkToFit="1"/>
    </xf>
    <xf numFmtId="0" fontId="25" fillId="34" borderId="27" xfId="0" applyFont="1" applyFill="1" applyBorder="1" applyAlignment="1">
      <alignment horizontal="justify" vertical="top" wrapText="1"/>
    </xf>
    <xf numFmtId="0" fontId="25" fillId="34" borderId="24"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2"/>
  <sheetViews>
    <sheetView showGridLines="0" zoomScale="70" zoomScaleNormal="70" zoomScalePageLayoutView="0" workbookViewId="0" topLeftCell="A23">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7" t="str">
        <f>B2&amp;" BoQ"</f>
        <v>Percentage BoQ</v>
      </c>
      <c r="B1" s="87"/>
      <c r="C1" s="87"/>
      <c r="D1" s="87"/>
      <c r="E1" s="87"/>
      <c r="F1" s="87"/>
      <c r="G1" s="87"/>
      <c r="H1" s="87"/>
      <c r="I1" s="87"/>
      <c r="J1" s="87"/>
      <c r="K1" s="87"/>
      <c r="L1" s="87"/>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8" t="s">
        <v>68</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10"/>
      <c r="IF4" s="10"/>
      <c r="IG4" s="10"/>
      <c r="IH4" s="10"/>
      <c r="II4" s="10"/>
    </row>
    <row r="5" spans="1:243" s="9" customFormat="1" ht="36" customHeight="1">
      <c r="A5" s="88" t="s">
        <v>112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10"/>
      <c r="IF5" s="10"/>
      <c r="IG5" s="10"/>
      <c r="IH5" s="10"/>
      <c r="II5" s="10"/>
    </row>
    <row r="6" spans="1:243" s="9" customFormat="1" ht="27" customHeight="1">
      <c r="A6" s="88" t="s">
        <v>93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10"/>
      <c r="IF6" s="10"/>
      <c r="IG6" s="10"/>
      <c r="IH6" s="10"/>
      <c r="II6" s="10"/>
    </row>
    <row r="7" spans="1:243" s="9" customFormat="1" ht="13.5"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2" customFormat="1" ht="54.75">
      <c r="A8" s="11" t="s">
        <v>65</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E8" s="13"/>
      <c r="IF8" s="13"/>
      <c r="IG8" s="13"/>
      <c r="IH8" s="13"/>
      <c r="II8" s="13"/>
    </row>
    <row r="9" spans="1:243" s="14" customFormat="1" ht="13.5">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71</v>
      </c>
      <c r="IC13" s="38" t="s">
        <v>34</v>
      </c>
      <c r="IE13" s="39"/>
      <c r="IF13" s="39" t="s">
        <v>35</v>
      </c>
      <c r="IG13" s="39" t="s">
        <v>36</v>
      </c>
      <c r="IH13" s="39">
        <v>10</v>
      </c>
      <c r="II13" s="39" t="s">
        <v>37</v>
      </c>
    </row>
    <row r="14" spans="1:243" s="38" customFormat="1" ht="72" customHeight="1">
      <c r="A14" s="22">
        <v>1</v>
      </c>
      <c r="B14" s="93" t="s">
        <v>94</v>
      </c>
      <c r="C14" s="24" t="s">
        <v>38</v>
      </c>
      <c r="D14" s="78">
        <v>4</v>
      </c>
      <c r="E14" s="98" t="s">
        <v>39</v>
      </c>
      <c r="F14" s="78">
        <v>375.65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1502.6</v>
      </c>
      <c r="BB14" s="48">
        <f aca="true" t="shared" si="2" ref="BB14:BB24">BA14+SUM(N14:AZ14)</f>
        <v>1502.6</v>
      </c>
      <c r="BC14" s="37" t="str">
        <f aca="true" t="shared" si="3" ref="BC14:BC24">SpellNumber(L14,BB14)</f>
        <v>INR  One Thousand Five Hundred &amp; Two  and Paise Sixty Only</v>
      </c>
      <c r="IA14" s="38">
        <v>1</v>
      </c>
      <c r="IB14" s="77" t="s">
        <v>76</v>
      </c>
      <c r="IC14" s="38" t="s">
        <v>38</v>
      </c>
      <c r="ID14" s="38">
        <v>1446</v>
      </c>
      <c r="IE14" s="39" t="s">
        <v>72</v>
      </c>
      <c r="IF14" s="39" t="s">
        <v>42</v>
      </c>
      <c r="IG14" s="39" t="s">
        <v>36</v>
      </c>
      <c r="IH14" s="39">
        <v>123.223</v>
      </c>
      <c r="II14" s="39" t="s">
        <v>39</v>
      </c>
    </row>
    <row r="15" spans="1:243" s="38" customFormat="1" ht="38.25" customHeight="1">
      <c r="A15" s="22">
        <v>2</v>
      </c>
      <c r="B15" s="94" t="s">
        <v>95</v>
      </c>
      <c r="C15" s="24" t="s">
        <v>43</v>
      </c>
      <c r="D15" s="78">
        <v>14</v>
      </c>
      <c r="E15" s="98" t="s">
        <v>110</v>
      </c>
      <c r="F15" s="78">
        <v>7242.25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101391.5</v>
      </c>
      <c r="BB15" s="48">
        <f t="shared" si="2"/>
        <v>101391.5</v>
      </c>
      <c r="BC15" s="37" t="str">
        <f t="shared" si="3"/>
        <v>INR  One Lakh One Thousand Three Hundred &amp; Ninety One  and Paise Fifty Only</v>
      </c>
      <c r="IA15" s="38">
        <v>2</v>
      </c>
      <c r="IB15" s="77" t="s">
        <v>77</v>
      </c>
      <c r="IC15" s="38" t="s">
        <v>43</v>
      </c>
      <c r="ID15" s="38">
        <v>482</v>
      </c>
      <c r="IE15" s="39" t="s">
        <v>72</v>
      </c>
      <c r="IF15" s="39" t="s">
        <v>44</v>
      </c>
      <c r="IG15" s="39" t="s">
        <v>45</v>
      </c>
      <c r="IH15" s="39">
        <v>213</v>
      </c>
      <c r="II15" s="39" t="s">
        <v>39</v>
      </c>
    </row>
    <row r="16" spans="1:243" s="38" customFormat="1" ht="33" customHeight="1">
      <c r="A16" s="22">
        <v>3</v>
      </c>
      <c r="B16" s="81" t="s">
        <v>96</v>
      </c>
      <c r="C16" s="24" t="s">
        <v>46</v>
      </c>
      <c r="D16" s="78">
        <v>14</v>
      </c>
      <c r="E16" s="83" t="s">
        <v>67</v>
      </c>
      <c r="F16" s="78">
        <v>1001.5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14021</v>
      </c>
      <c r="BB16" s="48">
        <f t="shared" si="2"/>
        <v>14021</v>
      </c>
      <c r="BC16" s="37" t="str">
        <f t="shared" si="3"/>
        <v>INR  Fourteen Thousand  &amp;Twenty One  Only</v>
      </c>
      <c r="IA16" s="38">
        <v>3</v>
      </c>
      <c r="IB16" s="77" t="s">
        <v>78</v>
      </c>
      <c r="IC16" s="38" t="s">
        <v>46</v>
      </c>
      <c r="ID16" s="38">
        <v>241</v>
      </c>
      <c r="IE16" s="39" t="s">
        <v>72</v>
      </c>
      <c r="IF16" s="39" t="s">
        <v>35</v>
      </c>
      <c r="IG16" s="39" t="s">
        <v>47</v>
      </c>
      <c r="IH16" s="39">
        <v>10</v>
      </c>
      <c r="II16" s="39" t="s">
        <v>39</v>
      </c>
    </row>
    <row r="17" spans="1:243" s="38" customFormat="1" ht="40.5" customHeight="1">
      <c r="A17" s="22">
        <v>4</v>
      </c>
      <c r="B17" s="95" t="s">
        <v>97</v>
      </c>
      <c r="C17" s="24" t="s">
        <v>48</v>
      </c>
      <c r="D17" s="78">
        <v>14</v>
      </c>
      <c r="E17" s="98" t="s">
        <v>67</v>
      </c>
      <c r="F17" s="78">
        <v>1296.4</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18149.6</v>
      </c>
      <c r="BB17" s="48">
        <f t="shared" si="2"/>
        <v>18149.6</v>
      </c>
      <c r="BC17" s="37" t="str">
        <f t="shared" si="3"/>
        <v>INR  Eighteen Thousand One Hundred &amp; Forty Nine  and Paise Sixty Only</v>
      </c>
      <c r="IA17" s="38">
        <v>4</v>
      </c>
      <c r="IB17" s="77" t="s">
        <v>79</v>
      </c>
      <c r="IC17" s="38" t="s">
        <v>48</v>
      </c>
      <c r="ID17" s="38">
        <v>241</v>
      </c>
      <c r="IE17" s="39" t="s">
        <v>72</v>
      </c>
      <c r="IF17" s="39" t="s">
        <v>49</v>
      </c>
      <c r="IG17" s="39" t="s">
        <v>50</v>
      </c>
      <c r="IH17" s="39">
        <v>10</v>
      </c>
      <c r="II17" s="39" t="s">
        <v>39</v>
      </c>
    </row>
    <row r="18" spans="1:243" s="38" customFormat="1" ht="30" customHeight="1">
      <c r="A18" s="22">
        <v>5</v>
      </c>
      <c r="B18" s="79" t="s">
        <v>98</v>
      </c>
      <c r="C18" s="24" t="s">
        <v>51</v>
      </c>
      <c r="D18" s="78">
        <v>211</v>
      </c>
      <c r="E18" s="82" t="s">
        <v>111</v>
      </c>
      <c r="F18" s="78">
        <v>165.3</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34878.3</v>
      </c>
      <c r="BB18" s="48">
        <f t="shared" si="2"/>
        <v>34878.3</v>
      </c>
      <c r="BC18" s="37" t="str">
        <f t="shared" si="3"/>
        <v>INR  Thirty Four Thousand Eight Hundred &amp; Seventy Eight  and Paise Thirty Only</v>
      </c>
      <c r="IA18" s="38">
        <v>5</v>
      </c>
      <c r="IB18" s="77" t="s">
        <v>80</v>
      </c>
      <c r="IC18" s="38" t="s">
        <v>51</v>
      </c>
      <c r="ID18" s="38">
        <v>4819</v>
      </c>
      <c r="IE18" s="39" t="s">
        <v>67</v>
      </c>
      <c r="IF18" s="39" t="s">
        <v>42</v>
      </c>
      <c r="IG18" s="39" t="s">
        <v>36</v>
      </c>
      <c r="IH18" s="39">
        <v>123.223</v>
      </c>
      <c r="II18" s="39" t="s">
        <v>39</v>
      </c>
    </row>
    <row r="19" spans="1:243" s="38" customFormat="1" ht="30.75" customHeight="1">
      <c r="A19" s="22">
        <v>6</v>
      </c>
      <c r="B19" s="93" t="s">
        <v>99</v>
      </c>
      <c r="C19" s="24" t="s">
        <v>52</v>
      </c>
      <c r="D19" s="78">
        <v>75</v>
      </c>
      <c r="E19" s="98" t="s">
        <v>67</v>
      </c>
      <c r="F19" s="78">
        <v>257.95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19346.25</v>
      </c>
      <c r="BB19" s="48">
        <f t="shared" si="2"/>
        <v>19346.25</v>
      </c>
      <c r="BC19" s="37" t="str">
        <f t="shared" si="3"/>
        <v>INR  Nineteen Thousand Three Hundred &amp; Forty Six  and Paise Twenty Five Only</v>
      </c>
      <c r="IA19" s="38">
        <v>6</v>
      </c>
      <c r="IB19" s="77" t="s">
        <v>81</v>
      </c>
      <c r="IC19" s="38" t="s">
        <v>52</v>
      </c>
      <c r="ID19" s="38">
        <v>482</v>
      </c>
      <c r="IE19" s="39" t="s">
        <v>72</v>
      </c>
      <c r="IF19" s="39" t="s">
        <v>44</v>
      </c>
      <c r="IG19" s="39" t="s">
        <v>45</v>
      </c>
      <c r="IH19" s="39">
        <v>213</v>
      </c>
      <c r="II19" s="39" t="s">
        <v>39</v>
      </c>
    </row>
    <row r="20" spans="1:243" s="38" customFormat="1" ht="60" customHeight="1">
      <c r="A20" s="22">
        <v>7</v>
      </c>
      <c r="B20" s="80" t="s">
        <v>100</v>
      </c>
      <c r="C20" s="24" t="s">
        <v>53</v>
      </c>
      <c r="D20" s="78">
        <v>255</v>
      </c>
      <c r="E20" s="83" t="s">
        <v>67</v>
      </c>
      <c r="F20" s="78">
        <v>79.95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20387.25</v>
      </c>
      <c r="BB20" s="48">
        <f t="shared" si="2"/>
        <v>20387.25</v>
      </c>
      <c r="BC20" s="37" t="str">
        <f t="shared" si="3"/>
        <v>INR  Twenty Thousand Three Hundred &amp; Eighty Seven  and Paise Twenty Five Only</v>
      </c>
      <c r="IA20" s="38">
        <v>7</v>
      </c>
      <c r="IB20" s="77" t="s">
        <v>82</v>
      </c>
      <c r="IC20" s="38" t="s">
        <v>53</v>
      </c>
      <c r="ID20" s="38">
        <v>4819</v>
      </c>
      <c r="IE20" s="39" t="s">
        <v>67</v>
      </c>
      <c r="IF20" s="39" t="s">
        <v>35</v>
      </c>
      <c r="IG20" s="39" t="s">
        <v>47</v>
      </c>
      <c r="IH20" s="39">
        <v>10</v>
      </c>
      <c r="II20" s="39" t="s">
        <v>39</v>
      </c>
    </row>
    <row r="21" spans="1:243" s="38" customFormat="1" ht="57" customHeight="1">
      <c r="A21" s="22">
        <v>8</v>
      </c>
      <c r="B21" s="96" t="s">
        <v>101</v>
      </c>
      <c r="C21" s="24" t="s">
        <v>54</v>
      </c>
      <c r="D21" s="78">
        <v>27</v>
      </c>
      <c r="E21" s="82" t="s">
        <v>67</v>
      </c>
      <c r="F21" s="78">
        <v>39</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1053</v>
      </c>
      <c r="BB21" s="48">
        <f t="shared" si="2"/>
        <v>1053</v>
      </c>
      <c r="BC21" s="37" t="str">
        <f t="shared" si="3"/>
        <v>INR  One Thousand  &amp;Fifty Three  Only</v>
      </c>
      <c r="IA21" s="38">
        <v>8</v>
      </c>
      <c r="IB21" s="38" t="s">
        <v>83</v>
      </c>
      <c r="IC21" s="38" t="s">
        <v>54</v>
      </c>
      <c r="ID21" s="38">
        <v>100</v>
      </c>
      <c r="IE21" s="39" t="s">
        <v>39</v>
      </c>
      <c r="IF21" s="39" t="s">
        <v>49</v>
      </c>
      <c r="IG21" s="39" t="s">
        <v>50</v>
      </c>
      <c r="IH21" s="39">
        <v>10</v>
      </c>
      <c r="II21" s="39" t="s">
        <v>39</v>
      </c>
    </row>
    <row r="22" spans="1:243" s="38" customFormat="1" ht="51" customHeight="1">
      <c r="A22" s="22">
        <v>9</v>
      </c>
      <c r="B22" s="80" t="s">
        <v>102</v>
      </c>
      <c r="C22" s="24" t="s">
        <v>55</v>
      </c>
      <c r="D22" s="78">
        <v>40</v>
      </c>
      <c r="E22" s="83" t="s">
        <v>67</v>
      </c>
      <c r="F22" s="78">
        <v>303.9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12156</v>
      </c>
      <c r="BB22" s="48">
        <f t="shared" si="2"/>
        <v>12156</v>
      </c>
      <c r="BC22" s="37" t="str">
        <f t="shared" si="3"/>
        <v>INR  Twelve Thousand One Hundred &amp; Fifty Six  Only</v>
      </c>
      <c r="IA22" s="38">
        <v>9</v>
      </c>
      <c r="IB22" s="77" t="s">
        <v>84</v>
      </c>
      <c r="IC22" s="38" t="s">
        <v>55</v>
      </c>
      <c r="ID22" s="38">
        <v>100</v>
      </c>
      <c r="IE22" s="39" t="s">
        <v>39</v>
      </c>
      <c r="IF22" s="39" t="s">
        <v>42</v>
      </c>
      <c r="IG22" s="39" t="s">
        <v>36</v>
      </c>
      <c r="IH22" s="39">
        <v>123.223</v>
      </c>
      <c r="II22" s="39" t="s">
        <v>39</v>
      </c>
    </row>
    <row r="23" spans="1:243" s="38" customFormat="1" ht="49.5" customHeight="1">
      <c r="A23" s="22">
        <v>10</v>
      </c>
      <c r="B23" s="97" t="s">
        <v>103</v>
      </c>
      <c r="C23" s="24" t="s">
        <v>56</v>
      </c>
      <c r="D23" s="78">
        <v>31</v>
      </c>
      <c r="E23" s="82" t="s">
        <v>92</v>
      </c>
      <c r="F23" s="78">
        <v>932.1</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28895.1</v>
      </c>
      <c r="BB23" s="48">
        <f t="shared" si="2"/>
        <v>28895.1</v>
      </c>
      <c r="BC23" s="37" t="str">
        <f t="shared" si="3"/>
        <v>INR  Twenty Eight Thousand Eight Hundred &amp; Ninety Five  and Paise Ten Only</v>
      </c>
      <c r="IA23" s="38">
        <v>10</v>
      </c>
      <c r="IB23" s="77" t="s">
        <v>85</v>
      </c>
      <c r="IC23" s="38" t="s">
        <v>56</v>
      </c>
      <c r="ID23" s="38">
        <v>100</v>
      </c>
      <c r="IE23" s="39" t="s">
        <v>39</v>
      </c>
      <c r="IF23" s="39" t="s">
        <v>44</v>
      </c>
      <c r="IG23" s="39" t="s">
        <v>45</v>
      </c>
      <c r="IH23" s="39">
        <v>213</v>
      </c>
      <c r="II23" s="39" t="s">
        <v>39</v>
      </c>
    </row>
    <row r="24" spans="1:243" s="38" customFormat="1" ht="48" customHeight="1">
      <c r="A24" s="22">
        <v>11</v>
      </c>
      <c r="B24" s="97" t="s">
        <v>104</v>
      </c>
      <c r="C24" s="24" t="s">
        <v>57</v>
      </c>
      <c r="D24" s="78">
        <v>68</v>
      </c>
      <c r="E24" s="82" t="s">
        <v>92</v>
      </c>
      <c r="F24" s="78">
        <v>1688.8</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114838.4</v>
      </c>
      <c r="BB24" s="48">
        <f t="shared" si="2"/>
        <v>114838.4</v>
      </c>
      <c r="BC24" s="37" t="str">
        <f t="shared" si="3"/>
        <v>INR  One Lakh Fourteen Thousand Eight Hundred &amp; Thirty Eight  and Paise Forty Only</v>
      </c>
      <c r="IA24" s="38">
        <v>11</v>
      </c>
      <c r="IB24" s="77" t="s">
        <v>86</v>
      </c>
      <c r="IC24" s="38" t="s">
        <v>57</v>
      </c>
      <c r="ID24" s="38">
        <v>100</v>
      </c>
      <c r="IE24" s="39" t="s">
        <v>39</v>
      </c>
      <c r="IF24" s="39" t="s">
        <v>35</v>
      </c>
      <c r="IG24" s="39" t="s">
        <v>47</v>
      </c>
      <c r="IH24" s="39">
        <v>10</v>
      </c>
      <c r="II24" s="39" t="s">
        <v>39</v>
      </c>
    </row>
    <row r="25" spans="1:243" s="38" customFormat="1" ht="48.75" customHeight="1">
      <c r="A25" s="22">
        <v>12</v>
      </c>
      <c r="B25" s="97" t="s">
        <v>105</v>
      </c>
      <c r="C25" s="24" t="s">
        <v>70</v>
      </c>
      <c r="D25" s="78">
        <v>305</v>
      </c>
      <c r="E25" s="82" t="s">
        <v>92</v>
      </c>
      <c r="F25" s="78">
        <v>18.25</v>
      </c>
      <c r="G25" s="41"/>
      <c r="H25" s="41"/>
      <c r="I25" s="40" t="s">
        <v>40</v>
      </c>
      <c r="J25" s="43">
        <f>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5566.25</v>
      </c>
      <c r="BB25" s="48">
        <f>BA25+SUM(N25:AZ25)</f>
        <v>5566.25</v>
      </c>
      <c r="BC25" s="37" t="str">
        <f>SpellNumber(L25,BB25)</f>
        <v>INR  Five Thousand Five Hundred &amp; Sixty Six  and Paise Twenty Five Only</v>
      </c>
      <c r="IA25" s="38">
        <v>12</v>
      </c>
      <c r="IB25" s="77" t="s">
        <v>87</v>
      </c>
      <c r="IC25" s="38" t="s">
        <v>70</v>
      </c>
      <c r="ID25" s="38">
        <v>75</v>
      </c>
      <c r="IE25" s="39" t="s">
        <v>39</v>
      </c>
      <c r="IF25" s="39" t="s">
        <v>42</v>
      </c>
      <c r="IG25" s="39" t="s">
        <v>36</v>
      </c>
      <c r="IH25" s="39">
        <v>123.223</v>
      </c>
      <c r="II25" s="39" t="s">
        <v>39</v>
      </c>
    </row>
    <row r="26" spans="1:243" s="38" customFormat="1" ht="48" customHeight="1">
      <c r="A26" s="22">
        <v>13</v>
      </c>
      <c r="B26" s="81" t="s">
        <v>106</v>
      </c>
      <c r="C26" s="24" t="s">
        <v>58</v>
      </c>
      <c r="D26" s="78">
        <v>366</v>
      </c>
      <c r="E26" s="84" t="s">
        <v>67</v>
      </c>
      <c r="F26" s="78">
        <v>1609.95</v>
      </c>
      <c r="G26" s="41"/>
      <c r="H26" s="41"/>
      <c r="I26" s="40" t="s">
        <v>40</v>
      </c>
      <c r="J26" s="43">
        <f>IF(I26="Less(-)",-1,1)</f>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589241.7</v>
      </c>
      <c r="BB26" s="48">
        <f>BA26+SUM(N26:AZ26)</f>
        <v>589241.7</v>
      </c>
      <c r="BC26" s="37" t="str">
        <f>SpellNumber(L26,BB26)</f>
        <v>INR  Five Lakh Eighty Nine Thousand Two Hundred &amp; Forty One  and Paise Seventy Only</v>
      </c>
      <c r="IA26" s="38">
        <v>13</v>
      </c>
      <c r="IB26" s="77" t="s">
        <v>88</v>
      </c>
      <c r="IC26" s="38" t="s">
        <v>58</v>
      </c>
      <c r="ID26" s="38">
        <v>75</v>
      </c>
      <c r="IE26" s="39" t="s">
        <v>39</v>
      </c>
      <c r="IF26" s="39" t="s">
        <v>44</v>
      </c>
      <c r="IG26" s="39" t="s">
        <v>45</v>
      </c>
      <c r="IH26" s="39">
        <v>213</v>
      </c>
      <c r="II26" s="39" t="s">
        <v>39</v>
      </c>
    </row>
    <row r="27" spans="1:243" s="38" customFormat="1" ht="42.75" customHeight="1">
      <c r="A27" s="22">
        <v>14</v>
      </c>
      <c r="B27" s="81" t="s">
        <v>107</v>
      </c>
      <c r="C27" s="24" t="s">
        <v>59</v>
      </c>
      <c r="D27" s="78">
        <v>25</v>
      </c>
      <c r="E27" s="84" t="s">
        <v>67</v>
      </c>
      <c r="F27" s="78">
        <v>1734</v>
      </c>
      <c r="G27" s="41"/>
      <c r="H27" s="41"/>
      <c r="I27" s="40" t="s">
        <v>40</v>
      </c>
      <c r="J27" s="43">
        <f>IF(I27="Less(-)",-1,1)</f>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total_amount_ba($B$2,$D$2,D27,F27,J27,K27,M27)</f>
        <v>43350</v>
      </c>
      <c r="BB27" s="48">
        <f>BA27+SUM(N27:AZ27)</f>
        <v>43350</v>
      </c>
      <c r="BC27" s="37" t="str">
        <f>SpellNumber(L27,BB27)</f>
        <v>INR  Forty Three Thousand Three Hundred &amp; Fifty  Only</v>
      </c>
      <c r="IA27" s="38">
        <v>14</v>
      </c>
      <c r="IB27" s="77" t="s">
        <v>89</v>
      </c>
      <c r="IC27" s="38" t="s">
        <v>59</v>
      </c>
      <c r="ID27" s="38">
        <v>100</v>
      </c>
      <c r="IE27" s="39" t="s">
        <v>39</v>
      </c>
      <c r="IF27" s="39" t="s">
        <v>35</v>
      </c>
      <c r="IG27" s="39" t="s">
        <v>47</v>
      </c>
      <c r="IH27" s="39">
        <v>10</v>
      </c>
      <c r="II27" s="39" t="s">
        <v>39</v>
      </c>
    </row>
    <row r="28" spans="1:243" s="38" customFormat="1" ht="39" customHeight="1">
      <c r="A28" s="22">
        <v>15</v>
      </c>
      <c r="B28" s="81" t="s">
        <v>108</v>
      </c>
      <c r="C28" s="24" t="s">
        <v>60</v>
      </c>
      <c r="D28" s="78">
        <v>676</v>
      </c>
      <c r="E28" s="84" t="s">
        <v>67</v>
      </c>
      <c r="F28" s="78">
        <v>115.15</v>
      </c>
      <c r="G28" s="41"/>
      <c r="H28" s="50"/>
      <c r="I28" s="40" t="s">
        <v>40</v>
      </c>
      <c r="J28" s="43">
        <f>IF(I28="Less(-)",-1,1)</f>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total_amount_ba($B$2,$D$2,D28,F28,J28,K28,M28)</f>
        <v>77841.4</v>
      </c>
      <c r="BB28" s="48">
        <f>BA28+SUM(N28:AZ28)</f>
        <v>77841.4</v>
      </c>
      <c r="BC28" s="37" t="str">
        <f>SpellNumber(L28,BB28)</f>
        <v>INR  Seventy Seven Thousand Eight Hundred &amp; Forty One  and Paise Forty Only</v>
      </c>
      <c r="IA28" s="38">
        <v>15</v>
      </c>
      <c r="IB28" s="77" t="s">
        <v>90</v>
      </c>
      <c r="IC28" s="38" t="s">
        <v>60</v>
      </c>
      <c r="ID28" s="38">
        <v>100</v>
      </c>
      <c r="IE28" s="39" t="s">
        <v>39</v>
      </c>
      <c r="IF28" s="39" t="s">
        <v>49</v>
      </c>
      <c r="IG28" s="39" t="s">
        <v>50</v>
      </c>
      <c r="IH28" s="39">
        <v>10</v>
      </c>
      <c r="II28" s="39" t="s">
        <v>39</v>
      </c>
    </row>
    <row r="29" spans="1:243" s="38" customFormat="1" ht="47.25" customHeight="1">
      <c r="A29" s="22">
        <v>16</v>
      </c>
      <c r="B29" s="80" t="s">
        <v>109</v>
      </c>
      <c r="C29" s="24" t="s">
        <v>61</v>
      </c>
      <c r="D29" s="78">
        <v>676</v>
      </c>
      <c r="E29" s="83" t="s">
        <v>67</v>
      </c>
      <c r="F29" s="78">
        <v>153.45</v>
      </c>
      <c r="G29" s="51"/>
      <c r="H29" s="52"/>
      <c r="I29" s="40" t="s">
        <v>40</v>
      </c>
      <c r="J29" s="43">
        <f>IF(I29="Less(-)",-1,1)</f>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total_amount_ba($B$2,$D$2,D29,F29,J29,K29,M29)</f>
        <v>103732.2</v>
      </c>
      <c r="BB29" s="48">
        <f>BA29+SUM(N29:AZ29)</f>
        <v>103732.2</v>
      </c>
      <c r="BC29" s="37" t="str">
        <f>SpellNumber(L29,BB29)</f>
        <v>INR  One Lakh Three Thousand Seven Hundred &amp; Thirty Two  and Paise Twenty Only</v>
      </c>
      <c r="IA29" s="38">
        <v>16</v>
      </c>
      <c r="IB29" s="77" t="s">
        <v>91</v>
      </c>
      <c r="IC29" s="38" t="s">
        <v>61</v>
      </c>
      <c r="ID29" s="38">
        <v>100</v>
      </c>
      <c r="IE29" s="39" t="s">
        <v>39</v>
      </c>
      <c r="IF29" s="39" t="s">
        <v>44</v>
      </c>
      <c r="IG29" s="39" t="s">
        <v>62</v>
      </c>
      <c r="IH29" s="39">
        <v>10</v>
      </c>
      <c r="II29" s="39" t="s">
        <v>39</v>
      </c>
    </row>
    <row r="30" spans="1:243" s="38" customFormat="1" ht="48" customHeight="1">
      <c r="A30" s="53" t="s">
        <v>73</v>
      </c>
      <c r="B30" s="54"/>
      <c r="C30" s="55"/>
      <c r="D30" s="56"/>
      <c r="E30" s="56"/>
      <c r="F30" s="56"/>
      <c r="G30" s="56"/>
      <c r="H30" s="57"/>
      <c r="I30" s="57"/>
      <c r="J30" s="57"/>
      <c r="K30" s="57"/>
      <c r="L30" s="58"/>
      <c r="BA30" s="59">
        <f>SUM(BA13:BA29)</f>
        <v>1186350.55</v>
      </c>
      <c r="BB30" s="60">
        <f>SUM(BB13:BB29)</f>
        <v>1186350.55</v>
      </c>
      <c r="BC30" s="37" t="str">
        <f>SpellNumber($E$2,BB30)</f>
        <v>INR  Eleven Lakh Eighty Six Thousand Three Hundred &amp; Fifty  and Paise Fifty Five Only</v>
      </c>
      <c r="IE30" s="39">
        <v>4</v>
      </c>
      <c r="IF30" s="39" t="s">
        <v>44</v>
      </c>
      <c r="IG30" s="39" t="s">
        <v>62</v>
      </c>
      <c r="IH30" s="39">
        <v>10</v>
      </c>
      <c r="II30" s="39" t="s">
        <v>39</v>
      </c>
    </row>
    <row r="31" spans="1:243" s="69" customFormat="1" ht="18">
      <c r="A31" s="54" t="s">
        <v>74</v>
      </c>
      <c r="B31" s="61"/>
      <c r="C31" s="62"/>
      <c r="D31" s="63"/>
      <c r="E31" s="75" t="s">
        <v>64</v>
      </c>
      <c r="F31" s="76"/>
      <c r="G31" s="64"/>
      <c r="H31" s="65"/>
      <c r="I31" s="65"/>
      <c r="J31" s="65"/>
      <c r="K31" s="66"/>
      <c r="L31" s="67"/>
      <c r="M31" s="68"/>
      <c r="O31" s="38"/>
      <c r="P31" s="38"/>
      <c r="Q31" s="38"/>
      <c r="R31" s="38"/>
      <c r="S31" s="38"/>
      <c r="BA31" s="70">
        <f>IF(ISBLANK(F31),0,IF(E31="Excess (+)",ROUND(BA30+(BA30*F31),2),IF(E31="Less (-)",ROUND(BA30+(BA30*F31*(-1)),2),IF(E31="At Par",BA30,0))))</f>
        <v>0</v>
      </c>
      <c r="BB31" s="71">
        <f>ROUND(BA31,0)</f>
        <v>0</v>
      </c>
      <c r="BC31" s="37" t="str">
        <f>SpellNumber($E$2,BB31)</f>
        <v>INR Zero Only</v>
      </c>
      <c r="IE31" s="72"/>
      <c r="IF31" s="72"/>
      <c r="IG31" s="72"/>
      <c r="IH31" s="72"/>
      <c r="II31" s="72"/>
    </row>
    <row r="32" spans="1:243" s="69" customFormat="1" ht="18">
      <c r="A32" s="53" t="s">
        <v>75</v>
      </c>
      <c r="B32" s="53"/>
      <c r="C32" s="86" t="str">
        <f>SpellNumber($E$2,BB31)</f>
        <v>INR Zero Only</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IE32" s="72"/>
      <c r="IF32" s="72"/>
      <c r="IG32" s="72"/>
      <c r="IH32" s="72"/>
      <c r="II32" s="72"/>
    </row>
    <row r="33" ht="15"/>
    <row r="34" ht="15"/>
    <row r="35" ht="15"/>
    <row r="36" ht="15"/>
    <row r="37" ht="15"/>
    <row r="38" ht="15"/>
    <row r="39" ht="15"/>
  </sheetData>
  <sheetProtection/>
  <mergeCells count="8">
    <mergeCell ref="A9:BC9"/>
    <mergeCell ref="C32:BC32"/>
    <mergeCell ref="A1:L1"/>
    <mergeCell ref="A4:BC4"/>
    <mergeCell ref="A5:BC5"/>
    <mergeCell ref="A6:BC6"/>
    <mergeCell ref="A7:BC7"/>
    <mergeCell ref="B8:BC8"/>
  </mergeCells>
  <dataValidations count="21">
    <dataValidation type="list" allowBlank="1" showErrorMessage="1" sqref="E31">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decimal" allowBlank="1" showInputMessage="1" showErrorMessage="1" promptTitle="Rate Entry" prompt="Please enter the Rate in Rupees for this item. " errorTitle="Invaid Entry" error="Only Numeric Values are allowed. " sqref="H28:H29">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29">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list" allowBlank="1" showErrorMessage="1" sqref="K13:K29">
      <formula1>"Partial Conversion,Full Conversion"</formula1>
      <formula2>0</formula2>
    </dataValidation>
    <dataValidation allowBlank="1" showInputMessage="1" showErrorMessage="1" promptTitle="Addition / Deduction" prompt="Please Choose the correct One" sqref="J13:J29">
      <formula1>0</formula1>
      <formula2>0</formula2>
    </dataValidation>
    <dataValidation type="list" showErrorMessage="1" sqref="I13:I29">
      <formula1>"Excess(+),Less(-)"</formula1>
      <formula2>0</formula2>
    </dataValidation>
    <dataValidation allowBlank="1" showInputMessage="1" showErrorMessage="1" promptTitle="Itemcode/Make" prompt="Please enter text" sqref="C13:C2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allowBlank="1" showInputMessage="1" showErrorMessage="1" promptTitle="Units" prompt="Please enter Units in text" sqref="E13:E29">
      <formula1>0</formula1>
      <formula2>0</formula2>
    </dataValidation>
    <dataValidation type="decimal" allowBlank="1" showInputMessage="1" showErrorMessage="1" promptTitle="Quantity" prompt="Please enter the Quantity for this item. " errorTitle="Invalid Entry" error="Only Numeric Values are allowed. " sqref="D13:D29 F13:F29">
      <formula1>0</formula1>
      <formula2>999999999999999</formula2>
    </dataValidation>
    <dataValidation type="list" allowBlank="1" showInputMessage="1" showErrorMessage="1" sqref="L13:L29">
      <formula1>"INR"</formula1>
    </dataValidation>
    <dataValidation type="decimal" allowBlank="1" showErrorMessage="1" errorTitle="Invalid Entry" error="Only Numeric Values are allowed. " sqref="A13:A29">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1" t="s">
        <v>63</v>
      </c>
      <c r="F6" s="91"/>
      <c r="G6" s="91"/>
      <c r="H6" s="91"/>
      <c r="I6" s="91"/>
      <c r="J6" s="91"/>
      <c r="K6" s="91"/>
    </row>
    <row r="7" spans="5:11" ht="14.25">
      <c r="E7" s="92"/>
      <c r="F7" s="92"/>
      <c r="G7" s="92"/>
      <c r="H7" s="92"/>
      <c r="I7" s="92"/>
      <c r="J7" s="92"/>
      <c r="K7" s="92"/>
    </row>
    <row r="8" spans="5:11" ht="14.25">
      <c r="E8" s="92"/>
      <c r="F8" s="92"/>
      <c r="G8" s="92"/>
      <c r="H8" s="92"/>
      <c r="I8" s="92"/>
      <c r="J8" s="92"/>
      <c r="K8" s="92"/>
    </row>
    <row r="9" spans="5:11" ht="14.25">
      <c r="E9" s="92"/>
      <c r="F9" s="92"/>
      <c r="G9" s="92"/>
      <c r="H9" s="92"/>
      <c r="I9" s="92"/>
      <c r="J9" s="92"/>
      <c r="K9" s="92"/>
    </row>
    <row r="10" spans="5:11" ht="14.25">
      <c r="E10" s="92"/>
      <c r="F10" s="92"/>
      <c r="G10" s="92"/>
      <c r="H10" s="92"/>
      <c r="I10" s="92"/>
      <c r="J10" s="92"/>
      <c r="K10" s="92"/>
    </row>
    <row r="11" spans="5:11" ht="14.25">
      <c r="E11" s="92"/>
      <c r="F11" s="92"/>
      <c r="G11" s="92"/>
      <c r="H11" s="92"/>
      <c r="I11" s="92"/>
      <c r="J11" s="92"/>
      <c r="K11" s="92"/>
    </row>
    <row r="12" spans="5:11" ht="14.25">
      <c r="E12" s="92"/>
      <c r="F12" s="92"/>
      <c r="G12" s="92"/>
      <c r="H12" s="92"/>
      <c r="I12" s="92"/>
      <c r="J12" s="92"/>
      <c r="K12" s="92"/>
    </row>
    <row r="13" spans="5:11" ht="14.25">
      <c r="E13" s="92"/>
      <c r="F13" s="92"/>
      <c r="G13" s="92"/>
      <c r="H13" s="92"/>
      <c r="I13" s="92"/>
      <c r="J13" s="92"/>
      <c r="K13" s="92"/>
    </row>
    <row r="14" spans="5:11" ht="14.2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2023-06-02T11:26:14Z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