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<sst xmlns="http://schemas.openxmlformats.org/spreadsheetml/2006/main" count="596" uniqueCount="191">
  <si>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</si>
  <si>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</si>
  <si>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</si>
  <si>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</si>
  <si>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</si>
  <si>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</si>
  <si>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</si>
  <si>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</si>
  <si>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</si>
  <si>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</si>
  <si>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</si>
  <si>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</si>
  <si>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</si>
  <si>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</si>
  <si>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</si>
  <si>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</si>
  <si>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</si>
  <si>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</si>
  <si>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</si>
  <si>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</si>
  <si>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</si>
  <si>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</si>
  <si>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</si>
  <si>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</si>
  <si>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</si>
  <si>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</si>
  <si>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</si>
  <si>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</si>
  <si>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</si>
  <si>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</si>
  <si>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</si>
  <si>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</si>
  <si>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</si>
  <si>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</si>
  <si>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</si>
  <si>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</si>
  <si>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</si>
  <si>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</si>
  <si>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</si>
  <si>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</si>
  <si>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</si>
  <si>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</si>
  <si>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</si>
  <si>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</si>
  <si>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</si>
  <si>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</si>
  <si>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</si>
  <si>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</si>
  <si>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</si>
  <si>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</si>
  <si>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</si>
  <si>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</si>
  <si>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</si>
  <si>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</si>
  <si>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</si>
  <si>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</si>
  <si>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</si>
  <si>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</si>
  <si>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</si>
  <si>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</si>
  <si>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</si>
  <si>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</si>
  <si>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</si>
  <si>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</si>
  <si>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</si>
  <si>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</si>
  <si>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</si>
  <si>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</si>
  <si>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</si>
  <si>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</si>
  <si>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</si>
  <si>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</si>
  <si>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</si>
  <si>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</si>
  <si>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</si>
  <si>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</si>
  <si>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</si>
  <si>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</si>
  <si>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</si>
  <si>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</si>
  <si>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</si>
  <si>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</si>
  <si>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</si>
  <si>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</si>
  <si>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</si>
  <si>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</si>
  <si>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</si>
  <si>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</si>
  <si>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</si>
  <si>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</si>
  <si>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</si>
  <si>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</si>
  <si>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</si>
  <si>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</si>
  <si>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</si>
  <si>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</si>
  <si>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</si>
  <si>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</si>
  <si>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</si>
  <si>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</si>
  <si>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</si>
  <si>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</si>
  <si>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1:2:4 (1 Cement : 2 coarse sand : 4 graded stone  aggregate 20 mm nominal size) </t>
    </r>
    <r>
      <rPr>
        <b/>
        <sz val="10"/>
        <rFont val="Times New Roman"/>
        <family val="1"/>
      </rPr>
      <t>(4.1.3)</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</si>
  <si>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</si>
  <si>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</si>
  <si>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</si>
  <si>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</si>
  <si>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</si>
  <si>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t>
    </r>
    <r>
      <rPr>
        <b/>
        <sz val="10"/>
        <rFont val="Times New Roman"/>
        <family val="1"/>
      </rPr>
      <t xml:space="preserve"> (21.1.1.1)</t>
    </r>
  </si>
  <si>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t>
    </r>
    <r>
      <rPr>
        <b/>
        <sz val="10"/>
        <rFont val="Times New Roman"/>
        <family val="1"/>
      </rPr>
      <t>(21.1.1.2)</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</si>
  <si>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</si>
  <si>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</si>
  <si>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</si>
  <si>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</si>
  <si>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</si>
  <si>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</si>
  <si>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t>
    </r>
    <r>
      <rPr>
        <b/>
        <sz val="10"/>
        <rFont val="Times New Roman"/>
        <family val="1"/>
      </rPr>
      <t>(11.49.2)</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</si>
  <si>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t>
    </r>
    <r>
      <rPr>
        <b/>
        <sz val="10"/>
        <rFont val="Times New Roman"/>
        <family val="1"/>
      </rPr>
      <t>(11.47.2)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</si>
  <si>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</si>
  <si>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</si>
  <si>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</si>
  <si>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fixing aluminium sliding door bolts, ISI marked anodised (anodic coating not less than grade AC 10 as per IS : 1868), transparent or dyed to required colour or shade, with nuts and screws etc. complete : 250x16 mm </t>
    </r>
    <r>
      <rPr>
        <b/>
        <sz val="10"/>
        <rFont val="Times New Roman"/>
        <family val="1"/>
      </rPr>
      <t>(9.96.2)</t>
    </r>
  </si>
  <si>
    <r>
      <t xml:space="preserve">Providing and fixing aluminium tower bolts, ISI marked, anodised (anodiccoating not less than grade AC 10 as per IS : 1868 ) transparent or dyed to required colour or shade, with necessary screws etc. complete :250x10 mm </t>
    </r>
    <r>
      <rPr>
        <b/>
        <sz val="10"/>
        <rFont val="Times New Roman"/>
        <family val="1"/>
      </rPr>
      <t>(9.97.2)</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</si>
  <si>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</si>
  <si>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Dismantling doors, windows and clerestory windows (steel or wood) shutter including chowkhats, architrave, holdfasts etc. complete and stacking within 50 metres lead : Of area beyond 3 sq. metres </t>
    </r>
    <r>
      <rPr>
        <b/>
        <sz val="10"/>
        <rFont val="Times New Roman"/>
        <family val="1"/>
      </rPr>
      <t>(15.12.2)</t>
    </r>
  </si>
  <si>
    <r>
      <t xml:space="preserve">Painting with synthetic enamel paint of approved brand and
manufacture of required colour to give an even shade : One or more coats on old work </t>
    </r>
    <r>
      <rPr>
        <b/>
        <sz val="10"/>
        <rFont val="Times New Roman"/>
        <family val="1"/>
      </rPr>
      <t>(13.90.1)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</si>
  <si>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</si>
  <si>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0"/>
        <rFont val="Times New Roman"/>
        <family val="1"/>
      </rPr>
      <t>(18.33.1)</t>
    </r>
  </si>
  <si>
    <r>
      <t xml:space="preserve">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 Size 600x450x200 mm </t>
    </r>
    <r>
      <rPr>
        <b/>
        <sz val="10"/>
        <rFont val="Times New Roman"/>
        <family val="1"/>
      </rPr>
      <t>(17.11.2)</t>
    </r>
  </si>
  <si>
    <r>
      <t xml:space="preserve">Providing and fixing on wall face unplasticised Rigid PVC rain water pipes conforming to IS : 13592 Type A, including jointing with seal ring conforming to IS : 5382, leaving 10 mm gap for thermal expansion, (i) Single socketed pipes. 75 mm diameter </t>
    </r>
    <r>
      <rPr>
        <b/>
        <sz val="10"/>
        <rFont val="Times New Roman"/>
        <family val="1"/>
      </rPr>
      <t>(12.41.1)</t>
    </r>
  </si>
  <si>
    <r>
      <t xml:space="preserve">Shoe (Plain) 75 mm Shoe </t>
    </r>
    <r>
      <rPr>
        <b/>
        <sz val="10"/>
        <rFont val="Times New Roman"/>
        <family val="1"/>
      </rPr>
      <t>(12.42.6.1)</t>
    </r>
  </si>
  <si>
    <r>
      <t xml:space="preserve">Coupler 75 mm </t>
    </r>
    <r>
      <rPr>
        <b/>
        <sz val="10"/>
        <rFont val="Times New Roman"/>
        <family val="1"/>
      </rPr>
      <t>(12.42.1.1)</t>
    </r>
  </si>
  <si>
    <r>
      <t xml:space="preserve">Providing and fixing M.S. stays and clamps for sand cast iron centrifugally cast (spun) iron pipes of diameter : 75 mm </t>
    </r>
    <r>
      <rPr>
        <b/>
        <sz val="10"/>
        <rFont val="Times New Roman"/>
        <family val="1"/>
      </rPr>
      <t>(17.59.2)</t>
    </r>
  </si>
  <si>
    <r>
      <t xml:space="preserve">Providing wood work in frames of doors, windows, clerestory windows and other frames, wrought framed and fixed in position with hold fast lugs or with dash fasteners of required dia &amp; length ( hold fast lugs or dash fastener shall be paid for separately). Sal wood </t>
    </r>
    <r>
      <rPr>
        <b/>
        <sz val="10"/>
        <rFont val="Times New Roman"/>
        <family val="1"/>
      </rPr>
      <t>(9.1.2)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</si>
  <si>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</si>
  <si>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</si>
  <si>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Centering and shuttering including strutting, propping etc. and  removal of form for: Suspended floors, roofs, landings, balconies and access platform with water proof ply 12 mm thick  </t>
    </r>
    <r>
      <rPr>
        <b/>
        <sz val="10"/>
        <rFont val="Times New Roman"/>
        <family val="1"/>
      </rPr>
      <t>(5.9.20)</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</si>
  <si>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t>
    </r>
    <r>
      <rPr>
        <b/>
        <sz val="10"/>
        <rFont val="Times New Roman"/>
        <family val="1"/>
      </rPr>
      <t>(8.2.2.2)</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</si>
  <si>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</si>
  <si>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</si>
  <si>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Sqm</t>
  </si>
  <si>
    <t xml:space="preserve">sqm </t>
  </si>
  <si>
    <t>kg</t>
  </si>
  <si>
    <t xml:space="preserve">Nos. </t>
  </si>
  <si>
    <t>Mtrs.</t>
  </si>
  <si>
    <t xml:space="preserve">cum         </t>
  </si>
  <si>
    <t>Name of Work:  P/F aluminium partition, false Ceiling and Laboratory sink with complete water connection fitting work on First Floor (Left side) of the Department of Physics,  P/L Vitrified tiles flooring &amp; false ceiling and painting work in Faculty chamber and P/f false ceiling, tile and painting work in lab and chamber of Dr. Rajesh Upadhyay of Chemical Engineering, P/F false ceiling, repair patch plaster, change to be 1 no door frame and painting work in (CR-114 and lab CR-113) of Ceramic Engineering, P/f aluminium partition &amp; false ceiling work in the Extractive metallurgydivision in Department of Metallurgical Engineering, Construction of a concrete working table for installaton of a machine in chamber no. 2 in Department of Pharmaceuitical Engineering and Technology and Construction of 08 Nos sewer chamber in Rajputana Hostel, IIT(BHU) Varanasi</t>
  </si>
  <si>
    <t>Contract No: IIT(BHU)/IWD/</t>
  </si>
  <si>
    <r>
      <t xml:space="preserve">Providing and laying in position cement concrete of specified grade excluding the cost of centering and shuttering - All work up to plinth level :
1:4:8 (1 Cement : 4 coarse sand (zone-III) : 8 graded stone </t>
    </r>
    <r>
      <rPr>
        <b/>
        <sz val="10"/>
        <rFont val="Times New Roman"/>
        <family val="1"/>
      </rPr>
      <t>(4.1.8)</t>
    </r>
    <r>
      <rPr>
        <sz val="10"/>
        <rFont val="Times New Roman"/>
        <family val="1"/>
      </rPr>
      <t xml:space="preserve">
aggregate 40 mm nominal size)</t>
    </r>
  </si>
  <si>
    <r>
      <t xml:space="preserve">Providing and fixing on wall face unplasticised - PVC moulded fittings/accessories for unplasticised - Rigid PVC rain water pipes conforming to IS : 13592  Type A including jointing with seal ring conforming to IS : 5382 leaving 10 mm gap for thermal expansion.
Bend  87.5° 75 mm </t>
    </r>
    <r>
      <rPr>
        <b/>
        <sz val="10"/>
        <rFont val="Times New Roman"/>
        <family val="1"/>
      </rPr>
      <t>(12.42.5.1)</t>
    </r>
  </si>
  <si>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</si>
  <si>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</si>
  <si>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Providing and laying in position cement concrete of specified grade excluding the cost of centering and shuttering - All work up to plinth level :
1:4:8 (1 Cement : 4 coarse sand (zone-III) : 8 graded stone (4.1.8)
aggregate 40 mm nominal size)</t>
  </si>
  <si>
    <t>1:2:4 (1 Cement : 2 coarse sand : 4 graded stone  aggregate 20 mm nominal size) (4.1.3)</t>
  </si>
  <si>
    <t>Dismantling old plaster or skirting raking out joints and cleaning the surface for plaster including disposal of rubbish to the dumping ground within 50 metres lead. (15.56)</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</si>
  <si>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</si>
  <si>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</si>
  <si>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</si>
  <si>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</si>
  <si>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</si>
  <si>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micron)(21.1.1.2)</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</si>
  <si>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</si>
  <si>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</si>
  <si>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</si>
  <si>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</si>
  <si>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</si>
  <si>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</si>
  <si>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(11.49.2)</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</si>
  <si>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(11.47.2)</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</si>
  <si>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</si>
  <si>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</si>
  <si>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:1:6 (1 cement : 6 coarse sand) (13.5.2)                            </t>
  </si>
  <si>
    <t>Providing and fixing aluminium sliding door bolts, ISI marked anodised (anodic coating not less than grade AC 10 as per IS : 1868), transparent or dyed to required colour or shade, with nuts and screws etc. complete : 250x16 mm (9.96.2)</t>
  </si>
  <si>
    <t>Providing and fixing aluminium tower bolts, ISI marked, anodised (anodiccoating not less than grade AC 10 as per IS : 1868 ) transparent or dyed to required colour or shade, with necessary screws etc. complete :250x10 mm (9.97.2)</t>
  </si>
  <si>
    <t>Providing and fixing fly proof stainless steel grade 304 wire gauge, to windows and clerestory windows using wire gauge with average width of aperture 1.4 mm in both directions with wire of dia. 0.50 mm all complete.With 12 mm mild steel U beading (9.135.2)</t>
  </si>
  <si>
    <t>Dismantling doors, windows and clerestory windows (steel or wood) shutter including chowkhats, architrave, holdfasts etc. complete and stacking within 50 metres lead : Of area beyond 3 sq. metres (15.12.2)</t>
  </si>
  <si>
    <t>Painting with synthetic enamel paint of approved brand and
manufacture of required colour to give an even shade : One or more coats on old work (13.90.1)</t>
  </si>
  <si>
    <t>Distempering with 1st quality acrylic distember (Ready mix) having VOC content less than 50 grams/ litre of approved brand and manufacture to give an even shade :Old work (one or more coats) (13.90.1)</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</si>
  <si>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</si>
  <si>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 Size 600x450x200 mm (17.11.2)</t>
  </si>
  <si>
    <t>Providing and fixing on wall face unplasticised Rigid PVC rain water pipes conforming to IS : 13592 Type A, including jointing with seal ring conforming to IS : 5382, leaving 10 mm gap for thermal expansion, (i) Single socketed pipes. 75 mm diameter (12.41.1)</t>
  </si>
  <si>
    <t>Providing and fixing on wall face unplasticised - PVC moulded fittings/accessories for unplasticised - Rigid PVC rain water pipes conforming to IS : 13592  Type A including jointing with seal ring conforming to IS : 5382 leaving 10 mm gap for thermal expansion.
Bend  87.5° 75 mm (12.42.5.1)</t>
  </si>
  <si>
    <t>Shoe (Plain) 75 mm Shoe (12.42.6.1)</t>
  </si>
  <si>
    <t>Coupler 75 mm (12.42.1.1)</t>
  </si>
  <si>
    <t>Providing and fixing M.S. stays and clamps for sand cast iron centrifugally cast (spun) iron pipes of diameter : 75 mm (17.59.2)</t>
  </si>
  <si>
    <t>Providing wood work in frames of doors, windows, clerestory windows and other frames, wrought framed and fixed in position with hold fast lugs or with dash fasteners of required dia &amp; length ( hold fast lugs or dash fastener shall be paid for separately). Sal wood (9.1.2)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</si>
  <si>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</si>
  <si>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Reinforcement for R.C.C. work including straightening, cutting, bending, placing in position and binding all complete .  Thermo-Mechanically Treated bars of grade Fe-500D or more (5.22.6)</t>
  </si>
  <si>
    <t>Centering and shuttering including strutting, propping etc. and  removal of form for: Suspended floors, roofs, landings, balconies and access platform with water proof ply 12 mm thick  (5.9.20)</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</si>
  <si>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(8.2.2.2)</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</si>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</sst>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center" wrapTex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center" wrapText="1" shrinkToFit="1"/>
    </xf>
    <xf numFmtId="0" fontId="25" fillId="0" borderId="21" xfId="0" applyFont="1" applyFill="1" applyBorder="1" applyAlignment="1">
      <alignment horizontal="justify" vertical="justify" wrapText="1" shrinkToFit="1"/>
    </xf>
    <xf numFmtId="0" fontId="25" fillId="0" borderId="21"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63" customHeight="1">
      <c r="A5" s="83" t="s">
        <v>146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147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65</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44.25" customHeight="1">
      <c r="A14" s="22">
        <v>1</v>
      </c>
      <c r="B14" s="79" t="s">
        <v>100</v>
      </c>
      <c r="C14" s="24" t="s">
        <v>38</v>
      </c>
      <c r="D14" s="78">
        <v>1</v>
      </c>
      <c r="E14" s="88" t="s">
        <v>139</v>
      </c>
      <c r="F14" s="78">
        <v>1737.45</v>
      </c>
      <c r="G14" s="41"/>
      <c r="H14" s="42"/>
      <c r="I14" s="40" t="s">
        <v>40</v>
      </c>
      <c r="J14" s="43">
        <f aca="true" t="shared" si="0" ref="J14:J23">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1737.45</v>
      </c>
      <c r="BB14" s="48">
        <f aca="true" t="shared" si="2" ref="BB14:BB23">BA14+SUM(N14:AZ14)</f>
        <v>1737.45</v>
      </c>
      <c r="BC14" s="37" t="str">
        <f aca="true" t="shared" si="3" ref="BC14:BC23">SpellNumber(L14,BB14)</f>
        <v>INR  One Thousand Seven Hundred &amp; Thirty Seven  and Paise Forty Five Only</v>
      </c>
      <c r="IA14" s="38">
        <v>1</v>
      </c>
      <c r="IB14" s="77" t="s">
        <v>150</v>
      </c>
      <c r="IC14" s="38" t="s">
        <v>38</v>
      </c>
      <c r="ID14" s="38">
        <v>1</v>
      </c>
      <c r="IE14" s="39" t="s">
        <v>139</v>
      </c>
      <c r="IF14" s="39" t="s">
        <v>42</v>
      </c>
      <c r="IG14" s="39" t="s">
        <v>36</v>
      </c>
      <c r="IH14" s="39">
        <v>123.223</v>
      </c>
      <c r="II14" s="39" t="s">
        <v>39</v>
      </c>
    </row>
    <row r="15" spans="1:243" s="38" customFormat="1" ht="38.25" customHeight="1">
      <c r="A15" s="22">
        <v>2</v>
      </c>
      <c r="B15" s="79" t="s">
        <v>101</v>
      </c>
      <c r="C15" s="24" t="s">
        <v>43</v>
      </c>
      <c r="D15" s="78">
        <v>1</v>
      </c>
      <c r="E15" s="88" t="s">
        <v>139</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151</v>
      </c>
      <c r="IC15" s="38" t="s">
        <v>43</v>
      </c>
      <c r="ID15" s="38">
        <v>1</v>
      </c>
      <c r="IE15" s="39" t="s">
        <v>139</v>
      </c>
      <c r="IF15" s="39" t="s">
        <v>44</v>
      </c>
      <c r="IG15" s="39" t="s">
        <v>45</v>
      </c>
      <c r="IH15" s="39">
        <v>213</v>
      </c>
      <c r="II15" s="39" t="s">
        <v>39</v>
      </c>
    </row>
    <row r="16" spans="1:243" s="38" customFormat="1" ht="40.5" customHeight="1">
      <c r="A16" s="22">
        <v>3.1</v>
      </c>
      <c r="B16" s="79" t="s">
        <v>148</v>
      </c>
      <c r="C16" s="24" t="s">
        <v>47</v>
      </c>
      <c r="D16" s="78">
        <v>1</v>
      </c>
      <c r="E16" s="88" t="s">
        <v>139</v>
      </c>
      <c r="F16" s="78">
        <v>5789.6</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5789.6</v>
      </c>
      <c r="BB16" s="48">
        <f t="shared" si="2"/>
        <v>5789.6</v>
      </c>
      <c r="BC16" s="37" t="str">
        <f t="shared" si="3"/>
        <v>INR  Five Thousand Seven Hundred &amp; Eighty Nine  and Paise Sixty Only</v>
      </c>
      <c r="IA16" s="38">
        <v>3.1</v>
      </c>
      <c r="IB16" s="77" t="s">
        <v>152</v>
      </c>
      <c r="IC16" s="38" t="s">
        <v>47</v>
      </c>
      <c r="ID16" s="38">
        <v>1</v>
      </c>
      <c r="IE16" s="39" t="s">
        <v>139</v>
      </c>
      <c r="IF16" s="39" t="s">
        <v>48</v>
      </c>
      <c r="IG16" s="39" t="s">
        <v>49</v>
      </c>
      <c r="IH16" s="39">
        <v>10</v>
      </c>
      <c r="II16" s="39" t="s">
        <v>39</v>
      </c>
    </row>
    <row r="17" spans="1:243" s="38" customFormat="1" ht="30" customHeight="1">
      <c r="A17" s="22">
        <v>3.2</v>
      </c>
      <c r="B17" s="89" t="s">
        <v>102</v>
      </c>
      <c r="C17" s="24" t="s">
        <v>50</v>
      </c>
      <c r="D17" s="78">
        <v>1</v>
      </c>
      <c r="E17" s="90" t="s">
        <v>139</v>
      </c>
      <c r="F17" s="78">
        <v>6788.6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6788.6</v>
      </c>
      <c r="BB17" s="48">
        <f t="shared" si="2"/>
        <v>6788.6</v>
      </c>
      <c r="BC17" s="37" t="str">
        <f t="shared" si="3"/>
        <v>INR  Six Thousand Seven Hundred &amp; Eighty Eight  and Paise Sixty Only</v>
      </c>
      <c r="IA17" s="38">
        <v>3.2</v>
      </c>
      <c r="IB17" s="77" t="s">
        <v>153</v>
      </c>
      <c r="IC17" s="38" t="s">
        <v>50</v>
      </c>
      <c r="ID17" s="38">
        <v>1</v>
      </c>
      <c r="IE17" s="39" t="s">
        <v>139</v>
      </c>
      <c r="IF17" s="39" t="s">
        <v>42</v>
      </c>
      <c r="IG17" s="39" t="s">
        <v>36</v>
      </c>
      <c r="IH17" s="39">
        <v>123.223</v>
      </c>
      <c r="II17" s="39" t="s">
        <v>39</v>
      </c>
    </row>
    <row r="18" spans="1:243" s="38" customFormat="1" ht="30.75" customHeight="1">
      <c r="A18" s="22">
        <v>4</v>
      </c>
      <c r="B18" s="89" t="s">
        <v>103</v>
      </c>
      <c r="C18" s="24" t="s">
        <v>51</v>
      </c>
      <c r="D18" s="78">
        <v>154</v>
      </c>
      <c r="E18" s="90" t="s">
        <v>140</v>
      </c>
      <c r="F18" s="78">
        <v>39</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9"/>
      <c r="AV18" s="46"/>
      <c r="AW18" s="46"/>
      <c r="AX18" s="46"/>
      <c r="AY18" s="46"/>
      <c r="AZ18" s="46"/>
      <c r="BA18" s="47">
        <f t="shared" si="1"/>
        <v>6006</v>
      </c>
      <c r="BB18" s="48">
        <f t="shared" si="2"/>
        <v>6006</v>
      </c>
      <c r="BC18" s="37" t="str">
        <f t="shared" si="3"/>
        <v>INR  Six Thousand  &amp;Six  Only</v>
      </c>
      <c r="IA18" s="38">
        <v>4</v>
      </c>
      <c r="IB18" s="77" t="s">
        <v>154</v>
      </c>
      <c r="IC18" s="38" t="s">
        <v>51</v>
      </c>
      <c r="ID18" s="38">
        <v>154</v>
      </c>
      <c r="IE18" s="39" t="s">
        <v>140</v>
      </c>
      <c r="IF18" s="39" t="s">
        <v>44</v>
      </c>
      <c r="IG18" s="39" t="s">
        <v>45</v>
      </c>
      <c r="IH18" s="39">
        <v>213</v>
      </c>
      <c r="II18" s="39" t="s">
        <v>39</v>
      </c>
    </row>
    <row r="19" spans="1:243" s="38" customFormat="1" ht="38.25" customHeight="1">
      <c r="A19" s="22">
        <v>5</v>
      </c>
      <c r="B19" s="79" t="s">
        <v>104</v>
      </c>
      <c r="C19" s="24" t="s">
        <v>52</v>
      </c>
      <c r="D19" s="78">
        <v>582</v>
      </c>
      <c r="E19" s="88" t="s">
        <v>67</v>
      </c>
      <c r="F19" s="78">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10621.5</v>
      </c>
      <c r="BB19" s="48">
        <f t="shared" si="2"/>
        <v>10621.5</v>
      </c>
      <c r="BC19" s="37" t="str">
        <f t="shared" si="3"/>
        <v>INR  Ten Thousand Six Hundred &amp; Twenty One  and Paise Fifty Only</v>
      </c>
      <c r="IA19" s="38">
        <v>5</v>
      </c>
      <c r="IB19" s="77" t="s">
        <v>155</v>
      </c>
      <c r="IC19" s="38" t="s">
        <v>52</v>
      </c>
      <c r="ID19" s="38">
        <v>582</v>
      </c>
      <c r="IE19" s="39" t="s">
        <v>67</v>
      </c>
      <c r="IF19" s="39" t="s">
        <v>35</v>
      </c>
      <c r="IG19" s="39" t="s">
        <v>46</v>
      </c>
      <c r="IH19" s="39">
        <v>10</v>
      </c>
      <c r="II19" s="39" t="s">
        <v>39</v>
      </c>
    </row>
    <row r="20" spans="1:243" s="38" customFormat="1" ht="45" customHeight="1">
      <c r="A20" s="22">
        <v>6</v>
      </c>
      <c r="B20" s="79" t="s">
        <v>105</v>
      </c>
      <c r="C20" s="24" t="s">
        <v>53</v>
      </c>
      <c r="D20" s="78">
        <v>582</v>
      </c>
      <c r="E20" s="88" t="s">
        <v>141</v>
      </c>
      <c r="F20" s="78">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67017.3</v>
      </c>
      <c r="BB20" s="48">
        <f t="shared" si="2"/>
        <v>67017.3</v>
      </c>
      <c r="BC20" s="37" t="str">
        <f t="shared" si="3"/>
        <v>INR  Sixty Seven Thousand  &amp;Seventeen  and Paise Thirty Only</v>
      </c>
      <c r="IA20" s="38">
        <v>6</v>
      </c>
      <c r="IB20" s="38" t="s">
        <v>156</v>
      </c>
      <c r="IC20" s="38" t="s">
        <v>53</v>
      </c>
      <c r="ID20" s="38">
        <v>582</v>
      </c>
      <c r="IE20" s="39" t="s">
        <v>141</v>
      </c>
      <c r="IF20" s="39" t="s">
        <v>48</v>
      </c>
      <c r="IG20" s="39" t="s">
        <v>49</v>
      </c>
      <c r="IH20" s="39">
        <v>10</v>
      </c>
      <c r="II20" s="39" t="s">
        <v>39</v>
      </c>
    </row>
    <row r="21" spans="1:243" s="38" customFormat="1" ht="51" customHeight="1">
      <c r="A21" s="22">
        <v>7</v>
      </c>
      <c r="B21" s="79" t="s">
        <v>106</v>
      </c>
      <c r="C21" s="24" t="s">
        <v>54</v>
      </c>
      <c r="D21" s="78">
        <v>582</v>
      </c>
      <c r="E21" s="88" t="s">
        <v>67</v>
      </c>
      <c r="F21" s="78">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89307.9</v>
      </c>
      <c r="BB21" s="48">
        <f t="shared" si="2"/>
        <v>89307.9</v>
      </c>
      <c r="BC21" s="37" t="str">
        <f t="shared" si="3"/>
        <v>INR  Eighty Nine Thousand Three Hundred &amp; Seven  and Paise Ninety Only</v>
      </c>
      <c r="IA21" s="38">
        <v>7</v>
      </c>
      <c r="IB21" s="77" t="s">
        <v>157</v>
      </c>
      <c r="IC21" s="38" t="s">
        <v>54</v>
      </c>
      <c r="ID21" s="38">
        <v>582</v>
      </c>
      <c r="IE21" s="39" t="s">
        <v>67</v>
      </c>
      <c r="IF21" s="39" t="s">
        <v>42</v>
      </c>
      <c r="IG21" s="39" t="s">
        <v>36</v>
      </c>
      <c r="IH21" s="39">
        <v>123.223</v>
      </c>
      <c r="II21" s="39" t="s">
        <v>39</v>
      </c>
    </row>
    <row r="22" spans="1:243" s="38" customFormat="1" ht="213.75" customHeight="1">
      <c r="A22" s="22">
        <v>8</v>
      </c>
      <c r="B22" s="91" t="s">
        <v>107</v>
      </c>
      <c r="C22" s="24" t="s">
        <v>55</v>
      </c>
      <c r="D22" s="78">
        <v>94</v>
      </c>
      <c r="E22" s="88" t="s">
        <v>67</v>
      </c>
      <c r="F22" s="78">
        <v>1688.8</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158747.2</v>
      </c>
      <c r="BB22" s="48">
        <f t="shared" si="2"/>
        <v>158747.2</v>
      </c>
      <c r="BC22" s="37" t="str">
        <f t="shared" si="3"/>
        <v>INR  One Lakh Fifty Eight Thousand Seven Hundred &amp; Forty Seven  and Paise Twenty Only</v>
      </c>
      <c r="IA22" s="38">
        <v>8</v>
      </c>
      <c r="IB22" s="77" t="s">
        <v>158</v>
      </c>
      <c r="IC22" s="38" t="s">
        <v>55</v>
      </c>
      <c r="ID22" s="38">
        <v>94</v>
      </c>
      <c r="IE22" s="39" t="s">
        <v>67</v>
      </c>
      <c r="IF22" s="39" t="s">
        <v>44</v>
      </c>
      <c r="IG22" s="39" t="s">
        <v>45</v>
      </c>
      <c r="IH22" s="39">
        <v>213</v>
      </c>
      <c r="II22" s="39" t="s">
        <v>39</v>
      </c>
    </row>
    <row r="23" spans="1:243" s="38" customFormat="1" ht="131.25" customHeight="1">
      <c r="A23" s="22">
        <v>9</v>
      </c>
      <c r="B23" s="79" t="s">
        <v>108</v>
      </c>
      <c r="C23" s="24" t="s">
        <v>56</v>
      </c>
      <c r="D23" s="78">
        <v>459</v>
      </c>
      <c r="E23" s="90" t="s">
        <v>142</v>
      </c>
      <c r="F23" s="78">
        <v>423.95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194593.05</v>
      </c>
      <c r="BB23" s="48">
        <f t="shared" si="2"/>
        <v>194593.05</v>
      </c>
      <c r="BC23" s="37" t="str">
        <f t="shared" si="3"/>
        <v>INR  One Lakh Ninety Four Thousand Five Hundred &amp; Ninety Three  and Paise Five Only</v>
      </c>
      <c r="IA23" s="38">
        <v>9</v>
      </c>
      <c r="IB23" s="77" t="s">
        <v>159</v>
      </c>
      <c r="IC23" s="38" t="s">
        <v>56</v>
      </c>
      <c r="ID23" s="38">
        <v>459</v>
      </c>
      <c r="IE23" s="39" t="s">
        <v>142</v>
      </c>
      <c r="IF23" s="39" t="s">
        <v>35</v>
      </c>
      <c r="IG23" s="39" t="s">
        <v>46</v>
      </c>
      <c r="IH23" s="39">
        <v>10</v>
      </c>
      <c r="II23" s="39" t="s">
        <v>39</v>
      </c>
    </row>
    <row r="24" spans="1:243" s="38" customFormat="1" ht="126.75" customHeight="1">
      <c r="A24" s="22">
        <v>10</v>
      </c>
      <c r="B24" s="79" t="s">
        <v>109</v>
      </c>
      <c r="C24" s="24" t="s">
        <v>79</v>
      </c>
      <c r="D24" s="78">
        <v>164</v>
      </c>
      <c r="E24" s="90" t="s">
        <v>142</v>
      </c>
      <c r="F24" s="78">
        <v>456.3</v>
      </c>
      <c r="G24" s="41"/>
      <c r="H24" s="41"/>
      <c r="I24" s="40" t="s">
        <v>40</v>
      </c>
      <c r="J24" s="43">
        <f aca="true" t="shared" si="4" ref="J24:J38">IF(I24="Less(-)",-1,1)</f>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aca="true" t="shared" si="5" ref="BA24:BA38">total_amount_ba($B$2,$D$2,D24,F24,J24,K24,M24)</f>
        <v>74833.2</v>
      </c>
      <c r="BB24" s="48">
        <f aca="true" t="shared" si="6" ref="BB24:BB38">BA24+SUM(N24:AZ24)</f>
        <v>74833.2</v>
      </c>
      <c r="BC24" s="37" t="str">
        <f aca="true" t="shared" si="7" ref="BC24:BC38">SpellNumber(L24,BB24)</f>
        <v>INR  Seventy Four Thousand Eight Hundred &amp; Thirty Three  and Paise Twenty Only</v>
      </c>
      <c r="IA24" s="38">
        <v>10</v>
      </c>
      <c r="IB24" s="77" t="s">
        <v>160</v>
      </c>
      <c r="IC24" s="38" t="s">
        <v>79</v>
      </c>
      <c r="ID24" s="38">
        <v>164</v>
      </c>
      <c r="IE24" s="39" t="s">
        <v>142</v>
      </c>
      <c r="IF24" s="39" t="s">
        <v>42</v>
      </c>
      <c r="IG24" s="39" t="s">
        <v>36</v>
      </c>
      <c r="IH24" s="39">
        <v>123.223</v>
      </c>
      <c r="II24" s="39" t="s">
        <v>39</v>
      </c>
    </row>
    <row r="25" spans="1:243" s="38" customFormat="1" ht="69.75" customHeight="1">
      <c r="A25" s="22">
        <v>11</v>
      </c>
      <c r="B25" s="89" t="s">
        <v>110</v>
      </c>
      <c r="C25" s="24" t="s">
        <v>57</v>
      </c>
      <c r="D25" s="78">
        <v>20</v>
      </c>
      <c r="E25" s="90" t="s">
        <v>67</v>
      </c>
      <c r="F25" s="78">
        <v>997.7</v>
      </c>
      <c r="G25" s="41"/>
      <c r="H25" s="41"/>
      <c r="I25" s="40" t="s">
        <v>40</v>
      </c>
      <c r="J25" s="43">
        <f t="shared" si="4"/>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5"/>
        <v>19954</v>
      </c>
      <c r="BB25" s="48">
        <f t="shared" si="6"/>
        <v>19954</v>
      </c>
      <c r="BC25" s="37" t="str">
        <f t="shared" si="7"/>
        <v>INR  Nineteen Thousand Nine Hundred &amp; Fifty Four  Only</v>
      </c>
      <c r="IA25" s="38">
        <v>11</v>
      </c>
      <c r="IB25" s="77" t="s">
        <v>161</v>
      </c>
      <c r="IC25" s="38" t="s">
        <v>57</v>
      </c>
      <c r="ID25" s="38">
        <v>20</v>
      </c>
      <c r="IE25" s="39" t="s">
        <v>67</v>
      </c>
      <c r="IF25" s="39" t="s">
        <v>44</v>
      </c>
      <c r="IG25" s="39" t="s">
        <v>45</v>
      </c>
      <c r="IH25" s="39">
        <v>213</v>
      </c>
      <c r="II25" s="39" t="s">
        <v>39</v>
      </c>
    </row>
    <row r="26" spans="1:243" s="38" customFormat="1" ht="65.25" customHeight="1">
      <c r="A26" s="22">
        <v>12</v>
      </c>
      <c r="B26" s="89" t="s">
        <v>111</v>
      </c>
      <c r="C26" s="24" t="s">
        <v>58</v>
      </c>
      <c r="D26" s="78">
        <v>32</v>
      </c>
      <c r="E26" s="88" t="s">
        <v>67</v>
      </c>
      <c r="F26" s="78">
        <v>1296.4</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41484.8</v>
      </c>
      <c r="BB26" s="48">
        <f t="shared" si="6"/>
        <v>41484.8</v>
      </c>
      <c r="BC26" s="37" t="str">
        <f t="shared" si="7"/>
        <v>INR  Forty One Thousand Four Hundred &amp; Eighty Four  and Paise Eighty Only</v>
      </c>
      <c r="IA26" s="38">
        <v>12</v>
      </c>
      <c r="IB26" s="77" t="s">
        <v>162</v>
      </c>
      <c r="IC26" s="38" t="s">
        <v>58</v>
      </c>
      <c r="ID26" s="38">
        <v>32</v>
      </c>
      <c r="IE26" s="39" t="s">
        <v>67</v>
      </c>
      <c r="IF26" s="39" t="s">
        <v>35</v>
      </c>
      <c r="IG26" s="39" t="s">
        <v>46</v>
      </c>
      <c r="IH26" s="39">
        <v>10</v>
      </c>
      <c r="II26" s="39" t="s">
        <v>39</v>
      </c>
    </row>
    <row r="27" spans="1:243" s="38" customFormat="1" ht="39" customHeight="1">
      <c r="A27" s="22">
        <v>13</v>
      </c>
      <c r="B27" s="79" t="s">
        <v>112</v>
      </c>
      <c r="C27" s="24" t="s">
        <v>59</v>
      </c>
      <c r="D27" s="78">
        <v>8</v>
      </c>
      <c r="E27" s="88" t="s">
        <v>143</v>
      </c>
      <c r="F27" s="78">
        <v>59.65</v>
      </c>
      <c r="G27" s="41"/>
      <c r="H27" s="50"/>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477.2</v>
      </c>
      <c r="BB27" s="48">
        <f t="shared" si="6"/>
        <v>477.2</v>
      </c>
      <c r="BC27" s="37" t="str">
        <f t="shared" si="7"/>
        <v>INR  Four Hundred &amp; Seventy Seven  and Paise Twenty Only</v>
      </c>
      <c r="IA27" s="38">
        <v>13</v>
      </c>
      <c r="IB27" s="77" t="s">
        <v>163</v>
      </c>
      <c r="IC27" s="38" t="s">
        <v>59</v>
      </c>
      <c r="ID27" s="38">
        <v>8</v>
      </c>
      <c r="IE27" s="39" t="s">
        <v>143</v>
      </c>
      <c r="IF27" s="39" t="s">
        <v>48</v>
      </c>
      <c r="IG27" s="39" t="s">
        <v>49</v>
      </c>
      <c r="IH27" s="39">
        <v>10</v>
      </c>
      <c r="II27" s="39" t="s">
        <v>39</v>
      </c>
    </row>
    <row r="28" spans="1:243" s="38" customFormat="1" ht="40.5" customHeight="1">
      <c r="A28" s="22">
        <v>14</v>
      </c>
      <c r="B28" s="89" t="s">
        <v>113</v>
      </c>
      <c r="C28" s="24" t="s">
        <v>60</v>
      </c>
      <c r="D28" s="78">
        <v>4</v>
      </c>
      <c r="E28" s="88" t="s">
        <v>39</v>
      </c>
      <c r="F28" s="78">
        <v>458.55</v>
      </c>
      <c r="G28" s="51"/>
      <c r="H28" s="52"/>
      <c r="I28" s="40" t="s">
        <v>40</v>
      </c>
      <c r="J28" s="43">
        <f t="shared" si="4"/>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1834.2</v>
      </c>
      <c r="BB28" s="48">
        <f t="shared" si="6"/>
        <v>1834.2</v>
      </c>
      <c r="BC28" s="37" t="str">
        <f t="shared" si="7"/>
        <v>INR  One Thousand Eight Hundred &amp; Thirty Four  and Paise Twenty Only</v>
      </c>
      <c r="IA28" s="38">
        <v>14</v>
      </c>
      <c r="IB28" s="77" t="s">
        <v>164</v>
      </c>
      <c r="IC28" s="38" t="s">
        <v>60</v>
      </c>
      <c r="ID28" s="38">
        <v>4</v>
      </c>
      <c r="IE28" s="39" t="s">
        <v>39</v>
      </c>
      <c r="IF28" s="39" t="s">
        <v>44</v>
      </c>
      <c r="IG28" s="39" t="s">
        <v>62</v>
      </c>
      <c r="IH28" s="39">
        <v>10</v>
      </c>
      <c r="II28" s="39" t="s">
        <v>39</v>
      </c>
    </row>
    <row r="29" spans="1:243" s="38" customFormat="1" ht="54.75" customHeight="1">
      <c r="A29" s="22">
        <v>15</v>
      </c>
      <c r="B29" s="79" t="s">
        <v>114</v>
      </c>
      <c r="C29" s="24" t="s">
        <v>61</v>
      </c>
      <c r="D29" s="78">
        <v>4</v>
      </c>
      <c r="E29" s="88" t="s">
        <v>39</v>
      </c>
      <c r="F29" s="78">
        <v>851.6</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3406.4</v>
      </c>
      <c r="BB29" s="48">
        <f t="shared" si="6"/>
        <v>3406.4</v>
      </c>
      <c r="BC29" s="37" t="str">
        <f t="shared" si="7"/>
        <v>INR  Three Thousand Four Hundred &amp; Six  and Paise Forty Only</v>
      </c>
      <c r="IA29" s="38">
        <v>15</v>
      </c>
      <c r="IB29" s="77" t="s">
        <v>165</v>
      </c>
      <c r="IC29" s="38" t="s">
        <v>61</v>
      </c>
      <c r="ID29" s="38">
        <v>4</v>
      </c>
      <c r="IE29" s="39" t="s">
        <v>39</v>
      </c>
      <c r="IF29" s="39" t="s">
        <v>44</v>
      </c>
      <c r="IG29" s="39" t="s">
        <v>62</v>
      </c>
      <c r="IH29" s="39">
        <v>10</v>
      </c>
      <c r="II29" s="39" t="s">
        <v>39</v>
      </c>
    </row>
    <row r="30" spans="1:243" s="38" customFormat="1" ht="51" customHeight="1">
      <c r="A30" s="22">
        <v>16</v>
      </c>
      <c r="B30" s="79" t="s">
        <v>115</v>
      </c>
      <c r="C30" s="24" t="s">
        <v>69</v>
      </c>
      <c r="D30" s="78">
        <v>4</v>
      </c>
      <c r="E30" s="88" t="s">
        <v>143</v>
      </c>
      <c r="F30" s="78">
        <v>62.05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248.2</v>
      </c>
      <c r="BB30" s="48">
        <f t="shared" si="6"/>
        <v>248.2</v>
      </c>
      <c r="BC30" s="37" t="str">
        <f t="shared" si="7"/>
        <v>INR  Two Hundred &amp; Forty Eight  and Paise Twenty Only</v>
      </c>
      <c r="IA30" s="38">
        <v>16</v>
      </c>
      <c r="IB30" s="77" t="s">
        <v>166</v>
      </c>
      <c r="IC30" s="38" t="s">
        <v>69</v>
      </c>
      <c r="ID30" s="38">
        <v>4</v>
      </c>
      <c r="IE30" s="39" t="s">
        <v>143</v>
      </c>
      <c r="IF30" s="39" t="s">
        <v>44</v>
      </c>
      <c r="IG30" s="39" t="s">
        <v>62</v>
      </c>
      <c r="IH30" s="39">
        <v>10</v>
      </c>
      <c r="II30" s="39" t="s">
        <v>39</v>
      </c>
    </row>
    <row r="31" spans="1:243" s="38" customFormat="1" ht="79.5" customHeight="1">
      <c r="A31" s="22">
        <v>17</v>
      </c>
      <c r="B31" s="79" t="s">
        <v>116</v>
      </c>
      <c r="C31" s="24" t="s">
        <v>70</v>
      </c>
      <c r="D31" s="78">
        <v>126</v>
      </c>
      <c r="E31" s="88" t="s">
        <v>67</v>
      </c>
      <c r="F31" s="78">
        <v>1609.95</v>
      </c>
      <c r="G31" s="51"/>
      <c r="H31" s="52"/>
      <c r="I31" s="40" t="s">
        <v>40</v>
      </c>
      <c r="J31" s="43">
        <f>IF(I31="Less(-)",-1,1)</f>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202853.7</v>
      </c>
      <c r="BB31" s="48">
        <f>BA31+SUM(N31:AZ31)</f>
        <v>202853.7</v>
      </c>
      <c r="BC31" s="37" t="str">
        <f>SpellNumber(L31,BB31)</f>
        <v>INR  Two Lakh Two Thousand Eight Hundred &amp; Fifty Three  and Paise Seventy Only</v>
      </c>
      <c r="IA31" s="38">
        <v>17</v>
      </c>
      <c r="IB31" s="77" t="s">
        <v>167</v>
      </c>
      <c r="IC31" s="38" t="s">
        <v>70</v>
      </c>
      <c r="ID31" s="38">
        <v>126</v>
      </c>
      <c r="IE31" s="39" t="s">
        <v>67</v>
      </c>
      <c r="IF31" s="39" t="s">
        <v>44</v>
      </c>
      <c r="IG31" s="39" t="s">
        <v>62</v>
      </c>
      <c r="IH31" s="39">
        <v>10</v>
      </c>
      <c r="II31" s="39" t="s">
        <v>39</v>
      </c>
    </row>
    <row r="32" spans="1:243" s="38" customFormat="1" ht="78.75" customHeight="1">
      <c r="A32" s="22">
        <v>18</v>
      </c>
      <c r="B32" s="79" t="s">
        <v>117</v>
      </c>
      <c r="C32" s="24" t="s">
        <v>71</v>
      </c>
      <c r="D32" s="78">
        <v>10</v>
      </c>
      <c r="E32" s="88" t="s">
        <v>67</v>
      </c>
      <c r="F32" s="78">
        <v>1734</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17340</v>
      </c>
      <c r="BB32" s="48">
        <f t="shared" si="6"/>
        <v>17340</v>
      </c>
      <c r="BC32" s="37" t="str">
        <f t="shared" si="7"/>
        <v>INR  Seventeen Thousand Three Hundred &amp; Forty  Only</v>
      </c>
      <c r="IA32" s="38">
        <v>18</v>
      </c>
      <c r="IB32" s="77" t="s">
        <v>168</v>
      </c>
      <c r="IC32" s="38" t="s">
        <v>71</v>
      </c>
      <c r="ID32" s="38">
        <v>10</v>
      </c>
      <c r="IE32" s="39" t="s">
        <v>67</v>
      </c>
      <c r="IF32" s="39" t="s">
        <v>44</v>
      </c>
      <c r="IG32" s="39" t="s">
        <v>62</v>
      </c>
      <c r="IH32" s="39">
        <v>10</v>
      </c>
      <c r="II32" s="39" t="s">
        <v>39</v>
      </c>
    </row>
    <row r="33" spans="1:243" s="38" customFormat="1" ht="45.75" customHeight="1">
      <c r="A33" s="22">
        <v>19</v>
      </c>
      <c r="B33" s="89" t="s">
        <v>118</v>
      </c>
      <c r="C33" s="24" t="s">
        <v>72</v>
      </c>
      <c r="D33" s="78">
        <v>14</v>
      </c>
      <c r="E33" s="90" t="s">
        <v>67</v>
      </c>
      <c r="F33" s="78">
        <v>932.1</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13049.4</v>
      </c>
      <c r="BB33" s="48">
        <f t="shared" si="6"/>
        <v>13049.4</v>
      </c>
      <c r="BC33" s="37" t="str">
        <f t="shared" si="7"/>
        <v>INR  Thirteen Thousand  &amp;Forty Nine  and Paise Forty Only</v>
      </c>
      <c r="IA33" s="38">
        <v>19</v>
      </c>
      <c r="IB33" s="77" t="s">
        <v>169</v>
      </c>
      <c r="IC33" s="38" t="s">
        <v>72</v>
      </c>
      <c r="ID33" s="38">
        <v>14</v>
      </c>
      <c r="IE33" s="39" t="s">
        <v>67</v>
      </c>
      <c r="IF33" s="39" t="s">
        <v>44</v>
      </c>
      <c r="IG33" s="39" t="s">
        <v>62</v>
      </c>
      <c r="IH33" s="39">
        <v>10</v>
      </c>
      <c r="II33" s="39" t="s">
        <v>39</v>
      </c>
    </row>
    <row r="34" spans="1:243" s="38" customFormat="1" ht="39" customHeight="1">
      <c r="A34" s="22">
        <v>20</v>
      </c>
      <c r="B34" s="79" t="s">
        <v>119</v>
      </c>
      <c r="C34" s="24" t="s">
        <v>73</v>
      </c>
      <c r="D34" s="78">
        <v>168</v>
      </c>
      <c r="E34" s="88" t="s">
        <v>67</v>
      </c>
      <c r="F34" s="78">
        <v>263.55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44276.4</v>
      </c>
      <c r="BB34" s="48">
        <f t="shared" si="6"/>
        <v>44276.4</v>
      </c>
      <c r="BC34" s="37" t="str">
        <f t="shared" si="7"/>
        <v>INR  Forty Four Thousand Two Hundred &amp; Seventy Six  and Paise Forty Only</v>
      </c>
      <c r="IA34" s="38">
        <v>20</v>
      </c>
      <c r="IB34" s="77" t="s">
        <v>170</v>
      </c>
      <c r="IC34" s="38" t="s">
        <v>73</v>
      </c>
      <c r="ID34" s="38">
        <v>168</v>
      </c>
      <c r="IE34" s="39" t="s">
        <v>67</v>
      </c>
      <c r="IF34" s="39" t="s">
        <v>44</v>
      </c>
      <c r="IG34" s="39" t="s">
        <v>62</v>
      </c>
      <c r="IH34" s="39">
        <v>10</v>
      </c>
      <c r="II34" s="39" t="s">
        <v>39</v>
      </c>
    </row>
    <row r="35" spans="1:243" s="38" customFormat="1" ht="35.25" customHeight="1">
      <c r="A35" s="22">
        <v>21</v>
      </c>
      <c r="B35" s="79" t="s">
        <v>120</v>
      </c>
      <c r="C35" s="24" t="s">
        <v>74</v>
      </c>
      <c r="D35" s="78">
        <v>18</v>
      </c>
      <c r="E35" s="88" t="s">
        <v>67</v>
      </c>
      <c r="F35" s="78">
        <v>303.9</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5470.2</v>
      </c>
      <c r="BB35" s="48">
        <f t="shared" si="6"/>
        <v>5470.2</v>
      </c>
      <c r="BC35" s="37" t="str">
        <f t="shared" si="7"/>
        <v>INR  Five Thousand Four Hundred &amp; Seventy  and Paise Twenty Only</v>
      </c>
      <c r="IA35" s="38">
        <v>21</v>
      </c>
      <c r="IB35" s="77" t="s">
        <v>171</v>
      </c>
      <c r="IC35" s="38" t="s">
        <v>74</v>
      </c>
      <c r="ID35" s="38">
        <v>18</v>
      </c>
      <c r="IE35" s="39" t="s">
        <v>67</v>
      </c>
      <c r="IF35" s="39" t="s">
        <v>44</v>
      </c>
      <c r="IG35" s="39" t="s">
        <v>62</v>
      </c>
      <c r="IH35" s="39">
        <v>10</v>
      </c>
      <c r="II35" s="39" t="s">
        <v>39</v>
      </c>
    </row>
    <row r="36" spans="1:243" s="38" customFormat="1" ht="38.25" customHeight="1">
      <c r="A36" s="22">
        <v>22</v>
      </c>
      <c r="B36" s="79" t="s">
        <v>121</v>
      </c>
      <c r="C36" s="24" t="s">
        <v>75</v>
      </c>
      <c r="D36" s="78">
        <v>4</v>
      </c>
      <c r="E36" s="90" t="s">
        <v>39</v>
      </c>
      <c r="F36" s="78">
        <v>231.7</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926.8</v>
      </c>
      <c r="BB36" s="48">
        <f t="shared" si="6"/>
        <v>926.8</v>
      </c>
      <c r="BC36" s="37" t="str">
        <f t="shared" si="7"/>
        <v>INR  Nine Hundred &amp; Twenty Six  and Paise Eighty Only</v>
      </c>
      <c r="IA36" s="38">
        <v>22</v>
      </c>
      <c r="IB36" s="77" t="s">
        <v>172</v>
      </c>
      <c r="IC36" s="38" t="s">
        <v>75</v>
      </c>
      <c r="ID36" s="38">
        <v>4</v>
      </c>
      <c r="IE36" s="39" t="s">
        <v>39</v>
      </c>
      <c r="IF36" s="39" t="s">
        <v>44</v>
      </c>
      <c r="IG36" s="39" t="s">
        <v>62</v>
      </c>
      <c r="IH36" s="39">
        <v>10</v>
      </c>
      <c r="II36" s="39" t="s">
        <v>39</v>
      </c>
    </row>
    <row r="37" spans="1:243" s="38" customFormat="1" ht="37.5" customHeight="1">
      <c r="A37" s="22">
        <v>23</v>
      </c>
      <c r="B37" s="79" t="s">
        <v>122</v>
      </c>
      <c r="C37" s="24" t="s">
        <v>76</v>
      </c>
      <c r="D37" s="78">
        <v>4</v>
      </c>
      <c r="E37" s="90" t="s">
        <v>39</v>
      </c>
      <c r="F37" s="78">
        <v>103.55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414.2</v>
      </c>
      <c r="BB37" s="48">
        <f t="shared" si="6"/>
        <v>414.2</v>
      </c>
      <c r="BC37" s="37" t="str">
        <f t="shared" si="7"/>
        <v>INR  Four Hundred &amp; Fourteen  and Paise Twenty Only</v>
      </c>
      <c r="IA37" s="38">
        <v>23</v>
      </c>
      <c r="IB37" s="77" t="s">
        <v>173</v>
      </c>
      <c r="IC37" s="38" t="s">
        <v>76</v>
      </c>
      <c r="ID37" s="38">
        <v>4</v>
      </c>
      <c r="IE37" s="39" t="s">
        <v>39</v>
      </c>
      <c r="IF37" s="39" t="s">
        <v>44</v>
      </c>
      <c r="IG37" s="39" t="s">
        <v>62</v>
      </c>
      <c r="IH37" s="39">
        <v>10</v>
      </c>
      <c r="II37" s="39" t="s">
        <v>39</v>
      </c>
    </row>
    <row r="38" spans="1:243" s="38" customFormat="1" ht="45" customHeight="1">
      <c r="A38" s="22">
        <v>24</v>
      </c>
      <c r="B38" s="79" t="s">
        <v>123</v>
      </c>
      <c r="C38" s="24" t="s">
        <v>77</v>
      </c>
      <c r="D38" s="78">
        <v>5</v>
      </c>
      <c r="E38" s="88" t="s">
        <v>141</v>
      </c>
      <c r="F38" s="78">
        <v>1001.5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5007.5</v>
      </c>
      <c r="BB38" s="48">
        <f t="shared" si="6"/>
        <v>5007.5</v>
      </c>
      <c r="BC38" s="37" t="str">
        <f t="shared" si="7"/>
        <v>INR  Five Thousand  &amp;Seven  and Paise Fifty Only</v>
      </c>
      <c r="IA38" s="38">
        <v>24</v>
      </c>
      <c r="IB38" s="77" t="s">
        <v>174</v>
      </c>
      <c r="IC38" s="38" t="s">
        <v>77</v>
      </c>
      <c r="ID38" s="38">
        <v>5</v>
      </c>
      <c r="IE38" s="39" t="s">
        <v>141</v>
      </c>
      <c r="IF38" s="39" t="s">
        <v>44</v>
      </c>
      <c r="IG38" s="39" t="s">
        <v>62</v>
      </c>
      <c r="IH38" s="39">
        <v>10</v>
      </c>
      <c r="II38" s="39" t="s">
        <v>39</v>
      </c>
    </row>
    <row r="39" spans="1:243" s="38" customFormat="1" ht="48.75" customHeight="1">
      <c r="A39" s="22">
        <v>25</v>
      </c>
      <c r="B39" s="79" t="s">
        <v>124</v>
      </c>
      <c r="C39" s="24" t="s">
        <v>84</v>
      </c>
      <c r="D39" s="78">
        <v>1</v>
      </c>
      <c r="E39" s="90" t="s">
        <v>39</v>
      </c>
      <c r="F39" s="78">
        <v>375.65</v>
      </c>
      <c r="G39" s="51"/>
      <c r="H39" s="52"/>
      <c r="I39" s="40" t="s">
        <v>40</v>
      </c>
      <c r="J39" s="43">
        <f aca="true" t="shared" si="8" ref="J39:J54">IF(I39="Less(-)",-1,1)</f>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aca="true" t="shared" si="9" ref="BA39:BA54">total_amount_ba($B$2,$D$2,D39,F39,J39,K39,M39)</f>
        <v>375.65</v>
      </c>
      <c r="BB39" s="48">
        <f aca="true" t="shared" si="10" ref="BB39:BB54">BA39+SUM(N39:AZ39)</f>
        <v>375.65</v>
      </c>
      <c r="BC39" s="37" t="str">
        <f aca="true" t="shared" si="11" ref="BC39:BC54">SpellNumber(L39,BB39)</f>
        <v>INR  Three Hundred &amp; Seventy Five  and Paise Sixty Five Only</v>
      </c>
      <c r="IA39" s="38">
        <v>25</v>
      </c>
      <c r="IB39" s="77" t="s">
        <v>175</v>
      </c>
      <c r="IC39" s="38" t="s">
        <v>84</v>
      </c>
      <c r="ID39" s="38">
        <v>1</v>
      </c>
      <c r="IE39" s="39" t="s">
        <v>39</v>
      </c>
      <c r="IF39" s="39" t="s">
        <v>44</v>
      </c>
      <c r="IG39" s="39" t="s">
        <v>62</v>
      </c>
      <c r="IH39" s="39">
        <v>10</v>
      </c>
      <c r="II39" s="39" t="s">
        <v>39</v>
      </c>
    </row>
    <row r="40" spans="1:243" s="38" customFormat="1" ht="36.75" customHeight="1">
      <c r="A40" s="22">
        <v>26</v>
      </c>
      <c r="B40" s="79" t="s">
        <v>125</v>
      </c>
      <c r="C40" s="24" t="s">
        <v>85</v>
      </c>
      <c r="D40" s="78">
        <v>100</v>
      </c>
      <c r="E40" s="88" t="s">
        <v>67</v>
      </c>
      <c r="F40" s="78">
        <v>79.95</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7995</v>
      </c>
      <c r="BB40" s="48">
        <f t="shared" si="10"/>
        <v>7995</v>
      </c>
      <c r="BC40" s="37" t="str">
        <f t="shared" si="11"/>
        <v>INR  Seven Thousand Nine Hundred &amp; Ninety Five  Only</v>
      </c>
      <c r="IA40" s="38">
        <v>26</v>
      </c>
      <c r="IB40" s="77" t="s">
        <v>176</v>
      </c>
      <c r="IC40" s="38" t="s">
        <v>85</v>
      </c>
      <c r="ID40" s="38">
        <v>100</v>
      </c>
      <c r="IE40" s="39" t="s">
        <v>67</v>
      </c>
      <c r="IF40" s="39" t="s">
        <v>44</v>
      </c>
      <c r="IG40" s="39" t="s">
        <v>62</v>
      </c>
      <c r="IH40" s="39">
        <v>10</v>
      </c>
      <c r="II40" s="39" t="s">
        <v>39</v>
      </c>
    </row>
    <row r="41" spans="1:243" s="38" customFormat="1" ht="45" customHeight="1">
      <c r="A41" s="22">
        <v>27</v>
      </c>
      <c r="B41" s="79" t="s">
        <v>126</v>
      </c>
      <c r="C41" s="24" t="s">
        <v>86</v>
      </c>
      <c r="D41" s="78">
        <v>250</v>
      </c>
      <c r="E41" s="88" t="s">
        <v>67</v>
      </c>
      <c r="F41" s="78">
        <v>54.3</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13575</v>
      </c>
      <c r="BB41" s="48">
        <f t="shared" si="10"/>
        <v>13575</v>
      </c>
      <c r="BC41" s="37" t="str">
        <f t="shared" si="11"/>
        <v>INR  Thirteen Thousand Five Hundred &amp; Seventy Five  Only</v>
      </c>
      <c r="IA41" s="38">
        <v>27</v>
      </c>
      <c r="IB41" s="77" t="s">
        <v>177</v>
      </c>
      <c r="IC41" s="38" t="s">
        <v>86</v>
      </c>
      <c r="ID41" s="38">
        <v>250</v>
      </c>
      <c r="IE41" s="39" t="s">
        <v>67</v>
      </c>
      <c r="IF41" s="39" t="s">
        <v>44</v>
      </c>
      <c r="IG41" s="39" t="s">
        <v>62</v>
      </c>
      <c r="IH41" s="39">
        <v>10</v>
      </c>
      <c r="II41" s="39" t="s">
        <v>39</v>
      </c>
    </row>
    <row r="42" spans="1:243" s="38" customFormat="1" ht="104.25" customHeight="1">
      <c r="A42" s="22">
        <v>28</v>
      </c>
      <c r="B42" s="79" t="s">
        <v>127</v>
      </c>
      <c r="C42" s="24" t="s">
        <v>87</v>
      </c>
      <c r="D42" s="78">
        <v>10</v>
      </c>
      <c r="E42" s="88" t="s">
        <v>143</v>
      </c>
      <c r="F42" s="78">
        <v>9288.4</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92884</v>
      </c>
      <c r="BB42" s="48">
        <f t="shared" si="10"/>
        <v>92884</v>
      </c>
      <c r="BC42" s="37" t="str">
        <f t="shared" si="11"/>
        <v>INR  Ninety Two Thousand Eight Hundred &amp; Eighty Four  Only</v>
      </c>
      <c r="IA42" s="38">
        <v>28</v>
      </c>
      <c r="IB42" s="77" t="s">
        <v>178</v>
      </c>
      <c r="IC42" s="38" t="s">
        <v>87</v>
      </c>
      <c r="ID42" s="38">
        <v>10</v>
      </c>
      <c r="IE42" s="39" t="s">
        <v>143</v>
      </c>
      <c r="IF42" s="39" t="s">
        <v>44</v>
      </c>
      <c r="IG42" s="39" t="s">
        <v>62</v>
      </c>
      <c r="IH42" s="39">
        <v>10</v>
      </c>
      <c r="II42" s="39" t="s">
        <v>39</v>
      </c>
    </row>
    <row r="43" spans="1:243" s="38" customFormat="1" ht="57" customHeight="1">
      <c r="A43" s="22">
        <v>29</v>
      </c>
      <c r="B43" s="79" t="s">
        <v>128</v>
      </c>
      <c r="C43" s="24" t="s">
        <v>88</v>
      </c>
      <c r="D43" s="78">
        <v>1</v>
      </c>
      <c r="E43" s="88" t="s">
        <v>143</v>
      </c>
      <c r="F43" s="78">
        <v>5460.45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5460.45</v>
      </c>
      <c r="BB43" s="48">
        <f t="shared" si="10"/>
        <v>5460.45</v>
      </c>
      <c r="BC43" s="37" t="str">
        <f t="shared" si="11"/>
        <v>INR  Five Thousand Four Hundred &amp; Sixty  and Paise Forty Five Only</v>
      </c>
      <c r="IA43" s="38">
        <v>29</v>
      </c>
      <c r="IB43" s="77" t="s">
        <v>179</v>
      </c>
      <c r="IC43" s="38" t="s">
        <v>88</v>
      </c>
      <c r="ID43" s="38">
        <v>1</v>
      </c>
      <c r="IE43" s="39" t="s">
        <v>143</v>
      </c>
      <c r="IF43" s="39" t="s">
        <v>44</v>
      </c>
      <c r="IG43" s="39" t="s">
        <v>62</v>
      </c>
      <c r="IH43" s="39">
        <v>10</v>
      </c>
      <c r="II43" s="39" t="s">
        <v>39</v>
      </c>
    </row>
    <row r="44" spans="1:243" s="38" customFormat="1" ht="40.5" customHeight="1">
      <c r="A44" s="22">
        <v>30</v>
      </c>
      <c r="B44" s="79" t="s">
        <v>129</v>
      </c>
      <c r="C44" s="24" t="s">
        <v>89</v>
      </c>
      <c r="D44" s="78">
        <v>10</v>
      </c>
      <c r="E44" s="88" t="s">
        <v>144</v>
      </c>
      <c r="F44" s="78">
        <v>201.1</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2011</v>
      </c>
      <c r="BB44" s="48">
        <f t="shared" si="10"/>
        <v>2011</v>
      </c>
      <c r="BC44" s="37" t="str">
        <f t="shared" si="11"/>
        <v>INR  Two Thousand  &amp;Eleven  Only</v>
      </c>
      <c r="IA44" s="38">
        <v>30</v>
      </c>
      <c r="IB44" s="77" t="s">
        <v>180</v>
      </c>
      <c r="IC44" s="38" t="s">
        <v>89</v>
      </c>
      <c r="ID44" s="38">
        <v>10</v>
      </c>
      <c r="IE44" s="39" t="s">
        <v>144</v>
      </c>
      <c r="IF44" s="39" t="s">
        <v>44</v>
      </c>
      <c r="IG44" s="39" t="s">
        <v>62</v>
      </c>
      <c r="IH44" s="39">
        <v>10</v>
      </c>
      <c r="II44" s="39" t="s">
        <v>39</v>
      </c>
    </row>
    <row r="45" spans="1:243" s="38" customFormat="1" ht="57" customHeight="1">
      <c r="A45" s="22">
        <v>31.1</v>
      </c>
      <c r="B45" s="79" t="s">
        <v>149</v>
      </c>
      <c r="C45" s="24" t="s">
        <v>90</v>
      </c>
      <c r="D45" s="78">
        <v>2</v>
      </c>
      <c r="E45" s="88" t="s">
        <v>143</v>
      </c>
      <c r="F45" s="78">
        <v>89.9</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179.8</v>
      </c>
      <c r="BB45" s="48">
        <f t="shared" si="10"/>
        <v>179.8</v>
      </c>
      <c r="BC45" s="37" t="str">
        <f t="shared" si="11"/>
        <v>INR  One Hundred &amp; Seventy Nine  and Paise Eighty Only</v>
      </c>
      <c r="IA45" s="38">
        <v>31.1</v>
      </c>
      <c r="IB45" s="77" t="s">
        <v>181</v>
      </c>
      <c r="IC45" s="38" t="s">
        <v>90</v>
      </c>
      <c r="ID45" s="38">
        <v>2</v>
      </c>
      <c r="IE45" s="39" t="s">
        <v>143</v>
      </c>
      <c r="IF45" s="39" t="s">
        <v>44</v>
      </c>
      <c r="IG45" s="39" t="s">
        <v>62</v>
      </c>
      <c r="IH45" s="39">
        <v>10</v>
      </c>
      <c r="II45" s="39" t="s">
        <v>39</v>
      </c>
    </row>
    <row r="46" spans="1:243" s="38" customFormat="1" ht="23.25" customHeight="1">
      <c r="A46" s="22">
        <v>31.2</v>
      </c>
      <c r="B46" s="79" t="s">
        <v>130</v>
      </c>
      <c r="C46" s="24" t="s">
        <v>91</v>
      </c>
      <c r="D46" s="78">
        <v>2</v>
      </c>
      <c r="E46" s="88" t="s">
        <v>143</v>
      </c>
      <c r="F46" s="78">
        <v>79.2</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158.4</v>
      </c>
      <c r="BB46" s="48">
        <f t="shared" si="10"/>
        <v>158.4</v>
      </c>
      <c r="BC46" s="37" t="str">
        <f t="shared" si="11"/>
        <v>INR  One Hundred &amp; Fifty Eight  and Paise Forty Only</v>
      </c>
      <c r="IA46" s="38">
        <v>31.2</v>
      </c>
      <c r="IB46" s="77" t="s">
        <v>182</v>
      </c>
      <c r="IC46" s="38" t="s">
        <v>91</v>
      </c>
      <c r="ID46" s="38">
        <v>2</v>
      </c>
      <c r="IE46" s="39" t="s">
        <v>143</v>
      </c>
      <c r="IF46" s="39" t="s">
        <v>44</v>
      </c>
      <c r="IG46" s="39" t="s">
        <v>62</v>
      </c>
      <c r="IH46" s="39">
        <v>10</v>
      </c>
      <c r="II46" s="39" t="s">
        <v>39</v>
      </c>
    </row>
    <row r="47" spans="1:243" s="38" customFormat="1" ht="26.25" customHeight="1">
      <c r="A47" s="22">
        <v>31.3</v>
      </c>
      <c r="B47" s="79" t="s">
        <v>131</v>
      </c>
      <c r="C47" s="24" t="s">
        <v>92</v>
      </c>
      <c r="D47" s="78">
        <v>2</v>
      </c>
      <c r="E47" s="88" t="s">
        <v>143</v>
      </c>
      <c r="F47" s="78">
        <v>77.85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155.7</v>
      </c>
      <c r="BB47" s="48">
        <f t="shared" si="10"/>
        <v>155.7</v>
      </c>
      <c r="BC47" s="37" t="str">
        <f t="shared" si="11"/>
        <v>INR  One Hundred &amp; Fifty Five  and Paise Seventy Only</v>
      </c>
      <c r="IA47" s="38">
        <v>31.3</v>
      </c>
      <c r="IB47" s="77" t="s">
        <v>183</v>
      </c>
      <c r="IC47" s="38" t="s">
        <v>92</v>
      </c>
      <c r="ID47" s="38">
        <v>2</v>
      </c>
      <c r="IE47" s="39" t="s">
        <v>143</v>
      </c>
      <c r="IF47" s="39" t="s">
        <v>44</v>
      </c>
      <c r="IG47" s="39" t="s">
        <v>62</v>
      </c>
      <c r="IH47" s="39">
        <v>10</v>
      </c>
      <c r="II47" s="39" t="s">
        <v>39</v>
      </c>
    </row>
    <row r="48" spans="1:243" s="38" customFormat="1" ht="36.75" customHeight="1">
      <c r="A48" s="22">
        <v>32</v>
      </c>
      <c r="B48" s="79" t="s">
        <v>132</v>
      </c>
      <c r="C48" s="24" t="s">
        <v>93</v>
      </c>
      <c r="D48" s="78">
        <v>4</v>
      </c>
      <c r="E48" s="88" t="s">
        <v>143</v>
      </c>
      <c r="F48" s="78">
        <v>78.4</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313.6</v>
      </c>
      <c r="BB48" s="48">
        <f t="shared" si="10"/>
        <v>313.6</v>
      </c>
      <c r="BC48" s="37" t="str">
        <f t="shared" si="11"/>
        <v>INR  Three Hundred &amp; Thirteen  and Paise Sixty Only</v>
      </c>
      <c r="IA48" s="38">
        <v>32</v>
      </c>
      <c r="IB48" s="77" t="s">
        <v>184</v>
      </c>
      <c r="IC48" s="38" t="s">
        <v>93</v>
      </c>
      <c r="ID48" s="38">
        <v>4</v>
      </c>
      <c r="IE48" s="39" t="s">
        <v>143</v>
      </c>
      <c r="IF48" s="39" t="s">
        <v>44</v>
      </c>
      <c r="IG48" s="39" t="s">
        <v>62</v>
      </c>
      <c r="IH48" s="39">
        <v>10</v>
      </c>
      <c r="II48" s="39" t="s">
        <v>39</v>
      </c>
    </row>
    <row r="49" spans="1:243" s="38" customFormat="1" ht="57" customHeight="1">
      <c r="A49" s="22">
        <v>33</v>
      </c>
      <c r="B49" s="92" t="s">
        <v>133</v>
      </c>
      <c r="C49" s="24" t="s">
        <v>94</v>
      </c>
      <c r="D49" s="78">
        <v>0.15</v>
      </c>
      <c r="E49" s="88" t="s">
        <v>139</v>
      </c>
      <c r="F49" s="78">
        <v>105327.2</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15799.08</v>
      </c>
      <c r="BB49" s="48">
        <f t="shared" si="10"/>
        <v>15799.08</v>
      </c>
      <c r="BC49" s="37" t="str">
        <f t="shared" si="11"/>
        <v>INR  Fifteen Thousand Seven Hundred &amp; Ninety Nine  and Paise Eight Only</v>
      </c>
      <c r="IA49" s="38">
        <v>33</v>
      </c>
      <c r="IB49" s="77" t="s">
        <v>185</v>
      </c>
      <c r="IC49" s="38" t="s">
        <v>94</v>
      </c>
      <c r="ID49" s="38">
        <v>0.15</v>
      </c>
      <c r="IE49" s="39" t="s">
        <v>139</v>
      </c>
      <c r="IF49" s="39" t="s">
        <v>44</v>
      </c>
      <c r="IG49" s="39" t="s">
        <v>62</v>
      </c>
      <c r="IH49" s="39">
        <v>10</v>
      </c>
      <c r="II49" s="39" t="s">
        <v>39</v>
      </c>
    </row>
    <row r="50" spans="1:243" s="38" customFormat="1" ht="69" customHeight="1">
      <c r="A50" s="22">
        <v>34</v>
      </c>
      <c r="B50" s="91" t="s">
        <v>134</v>
      </c>
      <c r="C50" s="24" t="s">
        <v>95</v>
      </c>
      <c r="D50" s="78">
        <v>1</v>
      </c>
      <c r="E50" s="90" t="s">
        <v>145</v>
      </c>
      <c r="F50" s="78">
        <v>9763.8</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9763.8</v>
      </c>
      <c r="BB50" s="48">
        <f t="shared" si="10"/>
        <v>9763.8</v>
      </c>
      <c r="BC50" s="37" t="str">
        <f t="shared" si="11"/>
        <v>INR  Nine Thousand Seven Hundred &amp; Sixty Three  and Paise Eighty Only</v>
      </c>
      <c r="IA50" s="38">
        <v>34</v>
      </c>
      <c r="IB50" s="77" t="s">
        <v>186</v>
      </c>
      <c r="IC50" s="38" t="s">
        <v>95</v>
      </c>
      <c r="ID50" s="38">
        <v>1</v>
      </c>
      <c r="IE50" s="39" t="s">
        <v>145</v>
      </c>
      <c r="IF50" s="39" t="s">
        <v>44</v>
      </c>
      <c r="IG50" s="39" t="s">
        <v>62</v>
      </c>
      <c r="IH50" s="39">
        <v>10</v>
      </c>
      <c r="II50" s="39" t="s">
        <v>39</v>
      </c>
    </row>
    <row r="51" spans="1:243" s="38" customFormat="1" ht="34.5" customHeight="1">
      <c r="A51" s="22">
        <v>35</v>
      </c>
      <c r="B51" s="89" t="s">
        <v>135</v>
      </c>
      <c r="C51" s="24" t="s">
        <v>96</v>
      </c>
      <c r="D51" s="78">
        <v>94</v>
      </c>
      <c r="E51" s="90" t="s">
        <v>142</v>
      </c>
      <c r="F51" s="78">
        <v>83.5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7849</v>
      </c>
      <c r="BB51" s="48">
        <f t="shared" si="10"/>
        <v>7849</v>
      </c>
      <c r="BC51" s="37" t="str">
        <f t="shared" si="11"/>
        <v>INR  Seven Thousand Eight Hundred &amp; Forty Nine  Only</v>
      </c>
      <c r="IA51" s="38">
        <v>35</v>
      </c>
      <c r="IB51" s="77" t="s">
        <v>187</v>
      </c>
      <c r="IC51" s="38" t="s">
        <v>96</v>
      </c>
      <c r="ID51" s="38">
        <v>94</v>
      </c>
      <c r="IE51" s="39" t="s">
        <v>142</v>
      </c>
      <c r="IF51" s="39" t="s">
        <v>44</v>
      </c>
      <c r="IG51" s="39" t="s">
        <v>62</v>
      </c>
      <c r="IH51" s="39">
        <v>10</v>
      </c>
      <c r="II51" s="39" t="s">
        <v>39</v>
      </c>
    </row>
    <row r="52" spans="1:243" s="38" customFormat="1" ht="36" customHeight="1">
      <c r="A52" s="22">
        <v>36</v>
      </c>
      <c r="B52" s="89" t="s">
        <v>136</v>
      </c>
      <c r="C52" s="24" t="s">
        <v>97</v>
      </c>
      <c r="D52" s="78">
        <v>7</v>
      </c>
      <c r="E52" s="90" t="s">
        <v>67</v>
      </c>
      <c r="F52" s="78">
        <v>779.3</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5455.1</v>
      </c>
      <c r="BB52" s="48">
        <f t="shared" si="10"/>
        <v>5455.1</v>
      </c>
      <c r="BC52" s="37" t="str">
        <f t="shared" si="11"/>
        <v>INR  Five Thousand Four Hundred &amp; Fifty Five  and Paise Ten Only</v>
      </c>
      <c r="IA52" s="38">
        <v>36</v>
      </c>
      <c r="IB52" s="77" t="s">
        <v>188</v>
      </c>
      <c r="IC52" s="38" t="s">
        <v>97</v>
      </c>
      <c r="ID52" s="38">
        <v>7</v>
      </c>
      <c r="IE52" s="39" t="s">
        <v>67</v>
      </c>
      <c r="IF52" s="39" t="s">
        <v>44</v>
      </c>
      <c r="IG52" s="39" t="s">
        <v>62</v>
      </c>
      <c r="IH52" s="39">
        <v>10</v>
      </c>
      <c r="II52" s="39" t="s">
        <v>39</v>
      </c>
    </row>
    <row r="53" spans="1:243" s="38" customFormat="1" ht="88.5" customHeight="1">
      <c r="A53" s="22">
        <v>37</v>
      </c>
      <c r="B53" s="79" t="s">
        <v>137</v>
      </c>
      <c r="C53" s="24" t="s">
        <v>98</v>
      </c>
      <c r="D53" s="78">
        <v>4</v>
      </c>
      <c r="E53" s="88" t="s">
        <v>67</v>
      </c>
      <c r="F53" s="78">
        <v>4007.65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16030.6</v>
      </c>
      <c r="BB53" s="48">
        <f t="shared" si="10"/>
        <v>16030.6</v>
      </c>
      <c r="BC53" s="37" t="str">
        <f t="shared" si="11"/>
        <v>INR  Sixteen Thousand  &amp;Thirty  and Paise Sixty Only</v>
      </c>
      <c r="IA53" s="38">
        <v>37</v>
      </c>
      <c r="IB53" s="77" t="s">
        <v>189</v>
      </c>
      <c r="IC53" s="38" t="s">
        <v>98</v>
      </c>
      <c r="ID53" s="38">
        <v>4</v>
      </c>
      <c r="IE53" s="39" t="s">
        <v>67</v>
      </c>
      <c r="IF53" s="39" t="s">
        <v>44</v>
      </c>
      <c r="IG53" s="39" t="s">
        <v>62</v>
      </c>
      <c r="IH53" s="39">
        <v>10</v>
      </c>
      <c r="II53" s="39" t="s">
        <v>39</v>
      </c>
    </row>
    <row r="54" spans="1:243" s="38" customFormat="1" ht="68.25" customHeight="1">
      <c r="A54" s="22">
        <v>38</v>
      </c>
      <c r="B54" s="92" t="s">
        <v>138</v>
      </c>
      <c r="C54" s="24" t="s">
        <v>99</v>
      </c>
      <c r="D54" s="78">
        <v>2</v>
      </c>
      <c r="E54" s="88" t="s">
        <v>139</v>
      </c>
      <c r="F54" s="78">
        <v>138.85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277.7</v>
      </c>
      <c r="BB54" s="48">
        <f t="shared" si="10"/>
        <v>277.7</v>
      </c>
      <c r="BC54" s="37" t="str">
        <f t="shared" si="11"/>
        <v>INR  Two Hundred &amp; Seventy Seven  and Paise Seventy Only</v>
      </c>
      <c r="IA54" s="38">
        <v>38</v>
      </c>
      <c r="IB54" s="77" t="s">
        <v>190</v>
      </c>
      <c r="IC54" s="38" t="s">
        <v>99</v>
      </c>
      <c r="ID54" s="38">
        <v>2</v>
      </c>
      <c r="IE54" s="39" t="s">
        <v>139</v>
      </c>
      <c r="IF54" s="39" t="s">
        <v>44</v>
      </c>
      <c r="IG54" s="39" t="s">
        <v>62</v>
      </c>
      <c r="IH54" s="39">
        <v>10</v>
      </c>
      <c r="II54" s="39" t="s">
        <v>39</v>
      </c>
    </row>
    <row r="55" spans="1:243" s="38" customFormat="1" ht="48" customHeight="1">
      <c r="A55" s="53" t="s">
        <v>81</v>
      </c>
      <c r="B55" s="54"/>
      <c r="C55" s="55"/>
      <c r="D55" s="56"/>
      <c r="E55" s="56"/>
      <c r="F55" s="56"/>
      <c r="G55" s="56"/>
      <c r="H55" s="57"/>
      <c r="I55" s="57"/>
      <c r="J55" s="57"/>
      <c r="K55" s="57"/>
      <c r="L55" s="58"/>
      <c r="BA55" s="59">
        <f>SUM(BA13:BA54)</f>
        <v>1151938.58</v>
      </c>
      <c r="BB55" s="60">
        <f>SUM(BB13:BB54)</f>
        <v>1151938.58</v>
      </c>
      <c r="BC55" s="37" t="str">
        <f>SpellNumber($E$2,BB55)</f>
        <v>INR  Eleven Lakh Fifty One Thousand Nine Hundred &amp; Thirty Eight  and Paise Fifty Eight Only</v>
      </c>
      <c r="IE55" s="39">
        <v>4</v>
      </c>
      <c r="IF55" s="39" t="s">
        <v>44</v>
      </c>
      <c r="IG55" s="39" t="s">
        <v>62</v>
      </c>
      <c r="IH55" s="39">
        <v>10</v>
      </c>
      <c r="II55" s="39" t="s">
        <v>39</v>
      </c>
    </row>
    <row r="56" spans="1:243" s="69" customFormat="1" ht="18">
      <c r="A56" s="54" t="s">
        <v>82</v>
      </c>
      <c r="B56" s="61"/>
      <c r="C56" s="62"/>
      <c r="D56" s="63"/>
      <c r="E56" s="75" t="s">
        <v>64</v>
      </c>
      <c r="F56" s="76"/>
      <c r="G56" s="64"/>
      <c r="H56" s="65"/>
      <c r="I56" s="65"/>
      <c r="J56" s="65"/>
      <c r="K56" s="66"/>
      <c r="L56" s="67"/>
      <c r="M56" s="68"/>
      <c r="O56" s="38"/>
      <c r="P56" s="38"/>
      <c r="Q56" s="38"/>
      <c r="R56" s="38"/>
      <c r="S56" s="38"/>
      <c r="BA56" s="70">
        <f>IF(ISBLANK(F56),0,IF(E56="Excess (+)",ROUND(BA55+(BA55*F56),2),IF(E56="Less (-)",ROUND(BA55+(BA55*F56*(-1)),2),IF(E56="At Par",BA55,0))))</f>
        <v>0</v>
      </c>
      <c r="BB56" s="71">
        <f>ROUND(BA56,0)</f>
        <v>0</v>
      </c>
      <c r="BC56" s="37" t="str">
        <f>SpellNumber($E$2,BB56)</f>
        <v>INR Zero Only</v>
      </c>
      <c r="IE56" s="72"/>
      <c r="IF56" s="72"/>
      <c r="IG56" s="72"/>
      <c r="IH56" s="72"/>
      <c r="II56" s="72"/>
    </row>
    <row r="57" spans="1:243" s="69" customFormat="1" ht="18">
      <c r="A57" s="53" t="s">
        <v>83</v>
      </c>
      <c r="B57" s="53"/>
      <c r="C57" s="81" t="str">
        <f>SpellNumber($E$2,BB56)</f>
        <v>INR Zero Only</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IE57" s="72"/>
      <c r="IF57" s="72"/>
      <c r="IG57" s="72"/>
      <c r="IH57" s="72"/>
      <c r="II57" s="72"/>
    </row>
    <row r="58" ht="15"/>
    <row r="59" ht="15"/>
  </sheetData>
  <sheetProtection password="EEC8" sheet="1"/>
  <mergeCells count="8">
    <mergeCell ref="A9:BC9"/>
    <mergeCell ref="C57:BC57"/>
    <mergeCell ref="A1:L1"/>
    <mergeCell ref="A4:BC4"/>
    <mergeCell ref="A5:BC5"/>
    <mergeCell ref="A6:BC6"/>
    <mergeCell ref="A7:BC7"/>
    <mergeCell ref="B8:BC8"/>
  </mergeCells>
  <dataValidations count="21">
    <dataValidation type="list" allowBlank="1" showErrorMessage="1" sqref="E5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allowBlank="1" showInputMessage="1" showErrorMessage="1" promptTitle="Item Description" prompt="Please enter Item Description in text" sqref="B18:B23 B27">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6 G27:G5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decimal" allowBlank="1" showInputMessage="1" showErrorMessage="1" promptTitle="Rate Entry" prompt="Please enter the Rate in Rupees for this item. " errorTitle="Invaid Entry" error="Only Numeric Values are allowed. " sqref="H27:H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54">
      <formula1>0</formula1>
      <formula2>999999999999999</formula2>
    </dataValidation>
    <dataValidation type="list" allowBlank="1" showErrorMessage="1" sqref="K13:K54">
      <formula1>"Partial Conversion,Full Conversion"</formula1>
      <formula2>0</formula2>
    </dataValidation>
    <dataValidation allowBlank="1" showInputMessage="1" showErrorMessage="1" promptTitle="Addition / Deduction" prompt="Please Choose the correct One" sqref="J13:J54">
      <formula1>0</formula1>
      <formula2>0</formula2>
    </dataValidation>
    <dataValidation type="list" showErrorMessage="1" sqref="I13:I54">
      <formula1>"Excess(+),Less(-)"</formula1>
      <formula2>0</formula2>
    </dataValidation>
    <dataValidation allowBlank="1" showInputMessage="1" showErrorMessage="1" promptTitle="Itemcode/Make" prompt="Please enter text" sqref="C13:C5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formula1>0</formula1>
      <formula2>0</formula2>
    </dataValidation>
    <dataValidation type="decimal" allowBlank="1" showInputMessage="1" showErrorMessage="1" promptTitle="Quantity" prompt="Please enter the Quantity for this item. " errorTitle="Invalid Entry" error="Only Numeric Values are allowed. " sqref="D13:D54 F13:F54">
      <formula1>0</formula1>
      <formula2>999999999999999</formula2>
    </dataValidation>
    <dataValidation type="list" allowBlank="1" showInputMessage="1" showErrorMessage="1" sqref="L52 L13 L14 L15 L16 L17 L18 L19 L20 L21 L22 L23 L24 L25 L26 L27 L28 L29 L30 L31 L32 L33 L34 L35 L36 L37 L38 L39 L40 L41 L42 L43 L44 L45 L46 L47 L48 L49 L50 L51 L54 L53">
      <formula1>"INR"</formula1>
    </dataValidation>
    <dataValidation type="decimal" allowBlank="1" showErrorMessage="1" errorTitle="Invalid Entry" error="Only Numeric Values are allowed. " sqref="A13:A5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63</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2023-07-21T07:01:54Z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