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<sst xmlns="http://schemas.openxmlformats.org/spreadsheetml/2006/main" count="284" uniqueCount="109">
  <si>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</si>
  <si>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</si>
  <si>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</si>
  <si>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</si>
  <si>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</si>
  <si>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</si>
  <si>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</si>
  <si>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</si>
  <si>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</si>
  <si>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</si>
  <si>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</si>
  <si>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</si>
  <si>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</si>
  <si>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</si>
  <si>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</si>
  <si>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</si>
  <si>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</si>
  <si>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</si>
  <si>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</si>
  <si>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</si>
  <si>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</si>
  <si>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</si>
  <si>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</si>
  <si>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</si>
  <si>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</si>
  <si>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</si>
  <si>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</si>
  <si>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</si>
  <si>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</si>
  <si>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</si>
  <si>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</si>
  <si>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</si>
  <si>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</si>
  <si>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</si>
  <si>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</si>
  <si>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</si>
  <si>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</si>
  <si>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</si>
  <si>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</si>
  <si>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</si>
  <si>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</si>
  <si>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</si>
  <si>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</si>
  <si>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</si>
  <si>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</si>
  <si>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</si>
  <si>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</si>
  <si>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</si>
  <si>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</si>
  <si>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</si>
  <si>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</si>
  <si>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</si>
  <si>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</si>
  <si>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</si>
  <si>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</si>
  <si>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</si>
  <si>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</si>
  <si>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</si>
  <si>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</si>
  <si>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</si>
  <si>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</si>
  <si>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</si>
  <si>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</si>
  <si>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</si>
  <si>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</si>
  <si>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</si>
  <si>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</si>
  <si>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</si>
  <si>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</si>
  <si>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</si>
  <si>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</si>
  <si>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</si>
  <si>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</si>
  <si>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</si>
  <si>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</si>
  <si>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</si>
  <si>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</si>
  <si>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</si>
  <si>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</si>
  <si>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</si>
  <si>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</si>
  <si>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</si>
  <si>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</si>
  <si>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</si>
  <si>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</si>
  <si>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</si>
  <si>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</si>
  <si>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</si>
  <si>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Providing and Displaying Gazania hybrid in different colour well developedwith fresh &amp; healthy foliage with full bloom in 25 cm Earthen Pot/Plastic Pot and as per direction of the officer-in-charge. (4.31)</t>
  </si>
  <si>
    <t>Providing and Displaying Kochia well developed fresh &amp; healthy 30 to 45cm ht. lush green well shaped in 25 cm Earthen Pot/Plastic Pot and as perdirection of the officer-in-charge. (4.78)</t>
  </si>
  <si>
    <t>Name of Work: BOQ for Electrical wiring,illumination,power point,light &amp; fan point works in Morvi Hostel IIT(BHU)</t>
  </si>
  <si>
    <t>Contract No:   IIT(BHU)/IWD/</t>
  </si>
  <si>
    <t>Wiring for light point/ fan point/ exhaust fan point/ call bell pointwith 1.5 sq.mm FRLS PVC insulated copper conductor singlecore cable in surface / recessed medium class PVC conduit,with modular switch, modular plate, suitable GI box and earthingthe point with 1.5 sq.mm FRLS PVC insulated copper conductorsingle core cable etc. as required.
Group C</t>
  </si>
  <si>
    <t>Wiring for circuit/ submain wiring alongwith earth wire with the
following sizes of FRLS PVC insulated copper conductor, singlecore cable in surface/ recessed medium class PVC conduit as required. Make-L&amp;T/Finolex/Polycab
2 X 2.5 sq. mm + 1 X 2.5 sq. mm earth wire</t>
  </si>
  <si>
    <t>2 X 4 sq. mm + 1 X 4 sq. mm earth wire</t>
  </si>
  <si>
    <t>Supplying and fixing suitable size GI/PVC box with modular plate and cover in front on surface or in recess, including providing and fixing 3 pin 5/6 A modular socket outlet and 5/6 A modular switch, connections etc. as required</t>
  </si>
  <si>
    <r>
      <t>Supplying and fixing suitable size GI box with modular plate
and cover in front on surface or in recess, including providing
and fixing 6 pin 5/6 A &amp; 15/16 A modular socket outlet and
15/16 A modular switch, connections etc. as required.</t>
    </r>
    <r>
      <rPr>
        <b/>
        <sz val="10"/>
        <rFont val="Times New Roman"/>
        <family val="1"/>
      </rPr>
      <t xml:space="preserve">Make-L&amp;T/LEGRAND/ABB
</t>
    </r>
  </si>
  <si>
    <t>Single Pole MCB Make-L&amp;T/ABB/C&amp;S/Legrand/Hagger/Seimens/Schneider</t>
  </si>
  <si>
    <t xml:space="preserve">Double pole </t>
  </si>
  <si>
    <t>FP MCB 40/63 A Make-L&amp;T/ABB/C&amp;S/Legrand/Hagger/Seimens/Schneider</t>
  </si>
  <si>
    <r>
      <t xml:space="preserve">Supplying ,fixing Connecting &amp; Testing ,20W LED batten </t>
    </r>
    <r>
      <rPr>
        <b/>
        <sz val="10"/>
        <rFont val="Times New Roman"/>
        <family val="1"/>
      </rPr>
      <t>Make-Philipse/Syska/Wipro/CG</t>
    </r>
    <r>
      <rPr>
        <sz val="10"/>
        <rFont val="Times New Roman"/>
        <family val="1"/>
      </rPr>
      <t xml:space="preserve">
</t>
    </r>
  </si>
  <si>
    <r>
      <t>Supplying and fixing of 230VAC 1Ph. 1400mm dia Ceiling Fan (High Speed)  .  (</t>
    </r>
    <r>
      <rPr>
        <b/>
        <sz val="10"/>
        <rFont val="Times New Roman"/>
        <family val="1"/>
      </rPr>
      <t>Make: Usha / Crompton / Bajaj )</t>
    </r>
  </si>
  <si>
    <t>Supplying and fixing of 230VAC 1Ph.  Two module steeped type fan electronic regulator</t>
  </si>
  <si>
    <r>
      <t xml:space="preserve">Supplying and fixing of 230VAC 1Ph. 300 mm exhaust Fan  with sweep feature. </t>
    </r>
    <r>
      <rPr>
        <b/>
        <sz val="10"/>
        <rFont val="Times New Roman"/>
        <family val="1"/>
      </rPr>
      <t>( Make: Usha / ORIENT / CG)</t>
    </r>
  </si>
  <si>
    <t xml:space="preserve">Supplying,Cutting of huck , painting and fixing of  MS Down down conduit for  installation of ceiling fan upto 5 to 8 feet </t>
  </si>
  <si>
    <t>Street Light 70/100 Watt make Phillips/Wipro/Bajaj</t>
  </si>
  <si>
    <t xml:space="preserve">Flood Light 100 Watt Make Phillips/Wipro/Polycab </t>
  </si>
  <si>
    <t>Points</t>
  </si>
  <si>
    <t>Mtrs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</si>
</sst>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hair"/>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3"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5" fillId="0" borderId="21" xfId="0" applyFont="1" applyBorder="1" applyAlignment="1">
      <alignment horizontal="left" vertical="top" wrapText="1"/>
    </xf>
    <xf numFmtId="0" fontId="25" fillId="0" borderId="21" xfId="56" applyFont="1" applyBorder="1" applyAlignment="1">
      <alignment horizontal="left" vertical="top" wrapText="1"/>
      <protection/>
    </xf>
    <xf numFmtId="0" fontId="61" fillId="0" borderId="21" xfId="0" applyFont="1" applyBorder="1" applyAlignment="1">
      <alignment horizontal="left" vertical="top"/>
    </xf>
    <xf numFmtId="0" fontId="25" fillId="0" borderId="21" xfId="0" applyFont="1" applyBorder="1" applyAlignment="1">
      <alignment horizontal="justify" vertical="top" wrapText="1"/>
    </xf>
    <xf numFmtId="0" fontId="25" fillId="35" borderId="21" xfId="0" applyFont="1" applyFill="1" applyBorder="1" applyAlignment="1">
      <alignment horizontal="justify"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1"/>
  <sheetViews>
    <sheetView showGridLines="0" zoomScale="70" zoomScaleNormal="70" zoomScalePageLayoutView="0" workbookViewId="0" topLeftCell="A1">
      <selection activeCell="BH20" sqref="BH20"/>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1" t="str">
        <f>B2&amp;" BoQ"</f>
        <v>Percentage BoQ</v>
      </c>
      <c r="B1" s="81"/>
      <c r="C1" s="81"/>
      <c r="D1" s="81"/>
      <c r="E1" s="81"/>
      <c r="F1" s="81"/>
      <c r="G1" s="81"/>
      <c r="H1" s="81"/>
      <c r="I1" s="81"/>
      <c r="J1" s="81"/>
      <c r="K1" s="81"/>
      <c r="L1" s="81"/>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2" t="s">
        <v>67</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10"/>
      <c r="IF4" s="10"/>
      <c r="IG4" s="10"/>
      <c r="IH4" s="10"/>
      <c r="II4" s="10"/>
    </row>
    <row r="5" spans="1:243" s="9" customFormat="1" ht="36" customHeight="1">
      <c r="A5" s="82" t="s">
        <v>90</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10"/>
      <c r="IF5" s="10"/>
      <c r="IG5" s="10"/>
      <c r="IH5" s="10"/>
      <c r="II5" s="10"/>
    </row>
    <row r="6" spans="1:243" s="9" customFormat="1" ht="27" customHeight="1">
      <c r="A6" s="82" t="s">
        <v>91</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10"/>
      <c r="IF6" s="10"/>
      <c r="IG6" s="10"/>
      <c r="IH6" s="10"/>
      <c r="II6" s="10"/>
    </row>
    <row r="7" spans="1:243" s="9" customFormat="1" ht="13.5" hidden="1">
      <c r="A7" s="83" t="s">
        <v>7</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10"/>
      <c r="IF7" s="10"/>
      <c r="IG7" s="10"/>
      <c r="IH7" s="10"/>
      <c r="II7" s="10"/>
    </row>
    <row r="8" spans="1:243" s="12" customFormat="1" ht="54.75">
      <c r="A8" s="11" t="s">
        <v>64</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IE8" s="13"/>
      <c r="IF8" s="13"/>
      <c r="IG8" s="13"/>
      <c r="IH8" s="13"/>
      <c r="II8" s="13"/>
    </row>
    <row r="9" spans="1:243" s="14" customFormat="1" ht="13.5">
      <c r="A9" s="79"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65</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68</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70</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70</v>
      </c>
      <c r="IC13" s="38" t="s">
        <v>34</v>
      </c>
      <c r="IE13" s="39"/>
      <c r="IF13" s="39" t="s">
        <v>35</v>
      </c>
      <c r="IG13" s="39" t="s">
        <v>36</v>
      </c>
      <c r="IH13" s="39">
        <v>10</v>
      </c>
      <c r="II13" s="39" t="s">
        <v>37</v>
      </c>
    </row>
    <row r="14" spans="1:243" s="38" customFormat="1" ht="72" customHeight="1">
      <c r="A14" s="22">
        <v>1</v>
      </c>
      <c r="B14" s="87" t="s">
        <v>92</v>
      </c>
      <c r="C14" s="24" t="s">
        <v>38</v>
      </c>
      <c r="D14" s="76">
        <v>10</v>
      </c>
      <c r="E14" s="77" t="s">
        <v>107</v>
      </c>
      <c r="F14" s="76">
        <v>990</v>
      </c>
      <c r="G14" s="41"/>
      <c r="H14" s="42"/>
      <c r="I14" s="40" t="s">
        <v>40</v>
      </c>
      <c r="J14" s="43">
        <f aca="true" t="shared" si="0" ref="J14:J24">IF(I14="Less(-)",-1,1)</f>
        <v>1</v>
      </c>
      <c r="K14" s="44" t="s">
        <v>41</v>
      </c>
      <c r="L14" s="44" t="s">
        <v>4</v>
      </c>
      <c r="M14" s="71"/>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9900</v>
      </c>
      <c r="BB14" s="48">
        <f aca="true" t="shared" si="2" ref="BB14:BB24">BA14+SUM(N14:AZ14)</f>
        <v>9900</v>
      </c>
      <c r="BC14" s="37" t="str">
        <f aca="true" t="shared" si="3" ref="BC14:BC24">SpellNumber(L14,BB14)</f>
        <v>INR  Nine Thousand Nine Hundred    Only</v>
      </c>
      <c r="IA14" s="38">
        <v>1</v>
      </c>
      <c r="IB14" s="75" t="s">
        <v>75</v>
      </c>
      <c r="IC14" s="38" t="s">
        <v>38</v>
      </c>
      <c r="ID14" s="38">
        <v>1446</v>
      </c>
      <c r="IE14" s="39" t="s">
        <v>71</v>
      </c>
      <c r="IF14" s="39" t="s">
        <v>42</v>
      </c>
      <c r="IG14" s="39" t="s">
        <v>36</v>
      </c>
      <c r="IH14" s="39">
        <v>123.223</v>
      </c>
      <c r="II14" s="39" t="s">
        <v>39</v>
      </c>
    </row>
    <row r="15" spans="1:243" s="38" customFormat="1" ht="38.25" customHeight="1">
      <c r="A15" s="22">
        <v>2</v>
      </c>
      <c r="B15" s="87" t="s">
        <v>93</v>
      </c>
      <c r="C15" s="24" t="s">
        <v>43</v>
      </c>
      <c r="D15" s="76">
        <v>20</v>
      </c>
      <c r="E15" s="77" t="s">
        <v>108</v>
      </c>
      <c r="F15" s="76">
        <v>167</v>
      </c>
      <c r="G15" s="41"/>
      <c r="H15" s="41"/>
      <c r="I15" s="40" t="s">
        <v>40</v>
      </c>
      <c r="J15" s="43">
        <f t="shared" si="0"/>
        <v>1</v>
      </c>
      <c r="K15" s="44" t="s">
        <v>41</v>
      </c>
      <c r="L15" s="44" t="s">
        <v>4</v>
      </c>
      <c r="M15" s="72"/>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3340</v>
      </c>
      <c r="BB15" s="48">
        <f t="shared" si="2"/>
        <v>3340</v>
      </c>
      <c r="BC15" s="37" t="str">
        <f t="shared" si="3"/>
        <v>INR  Three Thousand Three Hundred &amp; Forty  Only</v>
      </c>
      <c r="IA15" s="38">
        <v>2</v>
      </c>
      <c r="IB15" s="75" t="s">
        <v>76</v>
      </c>
      <c r="IC15" s="38" t="s">
        <v>43</v>
      </c>
      <c r="ID15" s="38">
        <v>482</v>
      </c>
      <c r="IE15" s="39" t="s">
        <v>71</v>
      </c>
      <c r="IF15" s="39" t="s">
        <v>44</v>
      </c>
      <c r="IG15" s="39" t="s">
        <v>45</v>
      </c>
      <c r="IH15" s="39">
        <v>213</v>
      </c>
      <c r="II15" s="39" t="s">
        <v>39</v>
      </c>
    </row>
    <row r="16" spans="1:243" s="38" customFormat="1" ht="33" customHeight="1">
      <c r="A16" s="22">
        <v>3</v>
      </c>
      <c r="B16" s="87" t="s">
        <v>94</v>
      </c>
      <c r="C16" s="24" t="s">
        <v>46</v>
      </c>
      <c r="D16" s="76">
        <v>25</v>
      </c>
      <c r="E16" s="77" t="s">
        <v>108</v>
      </c>
      <c r="F16" s="76">
        <v>200</v>
      </c>
      <c r="G16" s="41"/>
      <c r="H16" s="41"/>
      <c r="I16" s="40" t="s">
        <v>40</v>
      </c>
      <c r="J16" s="43">
        <f t="shared" si="0"/>
        <v>1</v>
      </c>
      <c r="K16" s="44" t="s">
        <v>41</v>
      </c>
      <c r="L16" s="44" t="s">
        <v>4</v>
      </c>
      <c r="M16" s="72"/>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5000</v>
      </c>
      <c r="BB16" s="48">
        <f t="shared" si="2"/>
        <v>5000</v>
      </c>
      <c r="BC16" s="37" t="str">
        <f t="shared" si="3"/>
        <v>INR  Five Thousand    Only</v>
      </c>
      <c r="IA16" s="38">
        <v>3</v>
      </c>
      <c r="IB16" s="75" t="s">
        <v>77</v>
      </c>
      <c r="IC16" s="38" t="s">
        <v>46</v>
      </c>
      <c r="ID16" s="38">
        <v>241</v>
      </c>
      <c r="IE16" s="39" t="s">
        <v>71</v>
      </c>
      <c r="IF16" s="39" t="s">
        <v>35</v>
      </c>
      <c r="IG16" s="39" t="s">
        <v>47</v>
      </c>
      <c r="IH16" s="39">
        <v>10</v>
      </c>
      <c r="II16" s="39" t="s">
        <v>39</v>
      </c>
    </row>
    <row r="17" spans="1:243" s="38" customFormat="1" ht="40.5" customHeight="1">
      <c r="A17" s="22">
        <v>4</v>
      </c>
      <c r="B17" s="88" t="s">
        <v>95</v>
      </c>
      <c r="C17" s="24" t="s">
        <v>48</v>
      </c>
      <c r="D17" s="76">
        <v>5</v>
      </c>
      <c r="E17" s="77" t="s">
        <v>39</v>
      </c>
      <c r="F17" s="76">
        <v>401</v>
      </c>
      <c r="G17" s="41"/>
      <c r="H17" s="41"/>
      <c r="I17" s="40" t="s">
        <v>40</v>
      </c>
      <c r="J17" s="43">
        <f t="shared" si="0"/>
        <v>1</v>
      </c>
      <c r="K17" s="44" t="s">
        <v>41</v>
      </c>
      <c r="L17" s="44" t="s">
        <v>4</v>
      </c>
      <c r="M17" s="72"/>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2005</v>
      </c>
      <c r="BB17" s="48">
        <f t="shared" si="2"/>
        <v>2005</v>
      </c>
      <c r="BC17" s="37" t="str">
        <f t="shared" si="3"/>
        <v>INR  Two Thousand  &amp;Five  Only</v>
      </c>
      <c r="IA17" s="38">
        <v>4</v>
      </c>
      <c r="IB17" s="75" t="s">
        <v>78</v>
      </c>
      <c r="IC17" s="38" t="s">
        <v>48</v>
      </c>
      <c r="ID17" s="38">
        <v>241</v>
      </c>
      <c r="IE17" s="39" t="s">
        <v>71</v>
      </c>
      <c r="IF17" s="39" t="s">
        <v>49</v>
      </c>
      <c r="IG17" s="39" t="s">
        <v>50</v>
      </c>
      <c r="IH17" s="39">
        <v>10</v>
      </c>
      <c r="II17" s="39" t="s">
        <v>39</v>
      </c>
    </row>
    <row r="18" spans="1:243" s="38" customFormat="1" ht="30" customHeight="1">
      <c r="A18" s="22">
        <v>5</v>
      </c>
      <c r="B18" s="87" t="s">
        <v>96</v>
      </c>
      <c r="C18" s="24" t="s">
        <v>51</v>
      </c>
      <c r="D18" s="76">
        <v>5</v>
      </c>
      <c r="E18" s="78" t="s">
        <v>39</v>
      </c>
      <c r="F18" s="76">
        <v>495</v>
      </c>
      <c r="G18" s="41"/>
      <c r="H18" s="41"/>
      <c r="I18" s="40" t="s">
        <v>40</v>
      </c>
      <c r="J18" s="43">
        <f t="shared" si="0"/>
        <v>1</v>
      </c>
      <c r="K18" s="44" t="s">
        <v>41</v>
      </c>
      <c r="L18" s="44" t="s">
        <v>4</v>
      </c>
      <c r="M18" s="72"/>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2475</v>
      </c>
      <c r="BB18" s="48">
        <f t="shared" si="2"/>
        <v>2475</v>
      </c>
      <c r="BC18" s="37" t="str">
        <f t="shared" si="3"/>
        <v>INR  Two Thousand Four Hundred &amp; Seventy Five  Only</v>
      </c>
      <c r="IA18" s="38">
        <v>5</v>
      </c>
      <c r="IB18" s="75" t="s">
        <v>79</v>
      </c>
      <c r="IC18" s="38" t="s">
        <v>51</v>
      </c>
      <c r="ID18" s="38">
        <v>4819</v>
      </c>
      <c r="IE18" s="39" t="s">
        <v>66</v>
      </c>
      <c r="IF18" s="39" t="s">
        <v>42</v>
      </c>
      <c r="IG18" s="39" t="s">
        <v>36</v>
      </c>
      <c r="IH18" s="39">
        <v>123.223</v>
      </c>
      <c r="II18" s="39" t="s">
        <v>39</v>
      </c>
    </row>
    <row r="19" spans="1:243" s="38" customFormat="1" ht="30.75" customHeight="1">
      <c r="A19" s="22">
        <v>6</v>
      </c>
      <c r="B19" s="89" t="s">
        <v>97</v>
      </c>
      <c r="C19" s="24" t="s">
        <v>52</v>
      </c>
      <c r="D19" s="76">
        <v>4</v>
      </c>
      <c r="E19" s="77" t="s">
        <v>39</v>
      </c>
      <c r="F19" s="76">
        <v>199</v>
      </c>
      <c r="G19" s="41"/>
      <c r="H19" s="41"/>
      <c r="I19" s="40" t="s">
        <v>40</v>
      </c>
      <c r="J19" s="43">
        <f t="shared" si="0"/>
        <v>1</v>
      </c>
      <c r="K19" s="44" t="s">
        <v>41</v>
      </c>
      <c r="L19" s="44" t="s">
        <v>4</v>
      </c>
      <c r="M19" s="72"/>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796</v>
      </c>
      <c r="BB19" s="48">
        <f t="shared" si="2"/>
        <v>796</v>
      </c>
      <c r="BC19" s="37" t="str">
        <f t="shared" si="3"/>
        <v>INR  Seven Hundred &amp; Ninety Six  Only</v>
      </c>
      <c r="IA19" s="38">
        <v>6</v>
      </c>
      <c r="IB19" s="75" t="s">
        <v>80</v>
      </c>
      <c r="IC19" s="38" t="s">
        <v>52</v>
      </c>
      <c r="ID19" s="38">
        <v>482</v>
      </c>
      <c r="IE19" s="39" t="s">
        <v>71</v>
      </c>
      <c r="IF19" s="39" t="s">
        <v>44</v>
      </c>
      <c r="IG19" s="39" t="s">
        <v>45</v>
      </c>
      <c r="IH19" s="39">
        <v>213</v>
      </c>
      <c r="II19" s="39" t="s">
        <v>39</v>
      </c>
    </row>
    <row r="20" spans="1:243" s="38" customFormat="1" ht="60" customHeight="1">
      <c r="A20" s="22">
        <v>7</v>
      </c>
      <c r="B20" s="89" t="s">
        <v>98</v>
      </c>
      <c r="C20" s="24" t="s">
        <v>53</v>
      </c>
      <c r="D20" s="76">
        <v>1</v>
      </c>
      <c r="E20" s="78" t="s">
        <v>39</v>
      </c>
      <c r="F20" s="76">
        <v>556</v>
      </c>
      <c r="G20" s="41"/>
      <c r="H20" s="41"/>
      <c r="I20" s="40" t="s">
        <v>40</v>
      </c>
      <c r="J20" s="43">
        <f t="shared" si="0"/>
        <v>1</v>
      </c>
      <c r="K20" s="44" t="s">
        <v>41</v>
      </c>
      <c r="L20" s="44" t="s">
        <v>4</v>
      </c>
      <c r="M20" s="72"/>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556</v>
      </c>
      <c r="BB20" s="48">
        <f t="shared" si="2"/>
        <v>556</v>
      </c>
      <c r="BC20" s="37" t="str">
        <f t="shared" si="3"/>
        <v>INR  Five Hundred &amp; Fifty Six  Only</v>
      </c>
      <c r="IA20" s="38">
        <v>7</v>
      </c>
      <c r="IB20" s="75" t="s">
        <v>81</v>
      </c>
      <c r="IC20" s="38" t="s">
        <v>53</v>
      </c>
      <c r="ID20" s="38">
        <v>4819</v>
      </c>
      <c r="IE20" s="39" t="s">
        <v>66</v>
      </c>
      <c r="IF20" s="39" t="s">
        <v>35</v>
      </c>
      <c r="IG20" s="39" t="s">
        <v>47</v>
      </c>
      <c r="IH20" s="39">
        <v>10</v>
      </c>
      <c r="II20" s="39" t="s">
        <v>39</v>
      </c>
    </row>
    <row r="21" spans="1:243" s="38" customFormat="1" ht="57" customHeight="1">
      <c r="A21" s="22">
        <v>8</v>
      </c>
      <c r="B21" s="89" t="s">
        <v>99</v>
      </c>
      <c r="C21" s="24" t="s">
        <v>54</v>
      </c>
      <c r="D21" s="76">
        <v>1</v>
      </c>
      <c r="E21" s="78" t="s">
        <v>39</v>
      </c>
      <c r="F21" s="76">
        <v>2855</v>
      </c>
      <c r="G21" s="41"/>
      <c r="H21" s="41"/>
      <c r="I21" s="40" t="s">
        <v>40</v>
      </c>
      <c r="J21" s="43">
        <f t="shared" si="0"/>
        <v>1</v>
      </c>
      <c r="K21" s="44" t="s">
        <v>41</v>
      </c>
      <c r="L21" s="44" t="s">
        <v>4</v>
      </c>
      <c r="M21" s="72"/>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2855</v>
      </c>
      <c r="BB21" s="48">
        <f t="shared" si="2"/>
        <v>2855</v>
      </c>
      <c r="BC21" s="37" t="str">
        <f t="shared" si="3"/>
        <v>INR  Two Thousand Eight Hundred &amp; Fifty Five  Only</v>
      </c>
      <c r="IA21" s="38">
        <v>8</v>
      </c>
      <c r="IB21" s="38" t="s">
        <v>82</v>
      </c>
      <c r="IC21" s="38" t="s">
        <v>54</v>
      </c>
      <c r="ID21" s="38">
        <v>100</v>
      </c>
      <c r="IE21" s="39" t="s">
        <v>39</v>
      </c>
      <c r="IF21" s="39" t="s">
        <v>49</v>
      </c>
      <c r="IG21" s="39" t="s">
        <v>50</v>
      </c>
      <c r="IH21" s="39">
        <v>10</v>
      </c>
      <c r="II21" s="39" t="s">
        <v>39</v>
      </c>
    </row>
    <row r="22" spans="1:243" s="38" customFormat="1" ht="51" customHeight="1">
      <c r="A22" s="22">
        <v>9</v>
      </c>
      <c r="B22" s="87" t="s">
        <v>100</v>
      </c>
      <c r="C22" s="24" t="s">
        <v>55</v>
      </c>
      <c r="D22" s="76">
        <v>50</v>
      </c>
      <c r="E22" s="78" t="s">
        <v>39</v>
      </c>
      <c r="F22" s="76">
        <v>415</v>
      </c>
      <c r="G22" s="41"/>
      <c r="H22" s="41"/>
      <c r="I22" s="40" t="s">
        <v>40</v>
      </c>
      <c r="J22" s="43">
        <f t="shared" si="0"/>
        <v>1</v>
      </c>
      <c r="K22" s="44" t="s">
        <v>41</v>
      </c>
      <c r="L22" s="44" t="s">
        <v>4</v>
      </c>
      <c r="M22" s="72"/>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20750</v>
      </c>
      <c r="BB22" s="48">
        <f t="shared" si="2"/>
        <v>20750</v>
      </c>
      <c r="BC22" s="37" t="str">
        <f t="shared" si="3"/>
        <v>INR  Twenty Thousand Seven Hundred &amp; Fifty  Only</v>
      </c>
      <c r="IA22" s="38">
        <v>9</v>
      </c>
      <c r="IB22" s="75" t="s">
        <v>83</v>
      </c>
      <c r="IC22" s="38" t="s">
        <v>55</v>
      </c>
      <c r="ID22" s="38">
        <v>100</v>
      </c>
      <c r="IE22" s="39" t="s">
        <v>39</v>
      </c>
      <c r="IF22" s="39" t="s">
        <v>42</v>
      </c>
      <c r="IG22" s="39" t="s">
        <v>36</v>
      </c>
      <c r="IH22" s="39">
        <v>123.223</v>
      </c>
      <c r="II22" s="39" t="s">
        <v>39</v>
      </c>
    </row>
    <row r="23" spans="1:243" s="38" customFormat="1" ht="49.5" customHeight="1">
      <c r="A23" s="22">
        <v>10</v>
      </c>
      <c r="B23" s="90" t="s">
        <v>101</v>
      </c>
      <c r="C23" s="24" t="s">
        <v>56</v>
      </c>
      <c r="D23" s="76">
        <v>2</v>
      </c>
      <c r="E23" s="78" t="s">
        <v>39</v>
      </c>
      <c r="F23" s="76">
        <v>2450</v>
      </c>
      <c r="G23" s="41"/>
      <c r="H23" s="41"/>
      <c r="I23" s="40" t="s">
        <v>40</v>
      </c>
      <c r="J23" s="43">
        <f t="shared" si="0"/>
        <v>1</v>
      </c>
      <c r="K23" s="44" t="s">
        <v>41</v>
      </c>
      <c r="L23" s="44" t="s">
        <v>4</v>
      </c>
      <c r="M23" s="72"/>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4900</v>
      </c>
      <c r="BB23" s="48">
        <f t="shared" si="2"/>
        <v>4900</v>
      </c>
      <c r="BC23" s="37" t="str">
        <f t="shared" si="3"/>
        <v>INR  Four Thousand Nine Hundred    Only</v>
      </c>
      <c r="IA23" s="38">
        <v>10</v>
      </c>
      <c r="IB23" s="75" t="s">
        <v>84</v>
      </c>
      <c r="IC23" s="38" t="s">
        <v>56</v>
      </c>
      <c r="ID23" s="38">
        <v>100</v>
      </c>
      <c r="IE23" s="39" t="s">
        <v>39</v>
      </c>
      <c r="IF23" s="39" t="s">
        <v>44</v>
      </c>
      <c r="IG23" s="39" t="s">
        <v>45</v>
      </c>
      <c r="IH23" s="39">
        <v>213</v>
      </c>
      <c r="II23" s="39" t="s">
        <v>39</v>
      </c>
    </row>
    <row r="24" spans="1:243" s="38" customFormat="1" ht="48" customHeight="1">
      <c r="A24" s="22">
        <v>11</v>
      </c>
      <c r="B24" s="90" t="s">
        <v>102</v>
      </c>
      <c r="C24" s="24" t="s">
        <v>57</v>
      </c>
      <c r="D24" s="76">
        <v>2</v>
      </c>
      <c r="E24" s="78" t="s">
        <v>39</v>
      </c>
      <c r="F24" s="76">
        <v>288</v>
      </c>
      <c r="G24" s="41"/>
      <c r="H24" s="41"/>
      <c r="I24" s="40" t="s">
        <v>40</v>
      </c>
      <c r="J24" s="43">
        <f t="shared" si="0"/>
        <v>1</v>
      </c>
      <c r="K24" s="44" t="s">
        <v>41</v>
      </c>
      <c r="L24" s="44" t="s">
        <v>4</v>
      </c>
      <c r="M24" s="72"/>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576</v>
      </c>
      <c r="BB24" s="48">
        <f t="shared" si="2"/>
        <v>576</v>
      </c>
      <c r="BC24" s="37" t="str">
        <f t="shared" si="3"/>
        <v>INR  Five Hundred &amp; Seventy Six  Only</v>
      </c>
      <c r="IA24" s="38">
        <v>11</v>
      </c>
      <c r="IB24" s="75" t="s">
        <v>85</v>
      </c>
      <c r="IC24" s="38" t="s">
        <v>57</v>
      </c>
      <c r="ID24" s="38">
        <v>100</v>
      </c>
      <c r="IE24" s="39" t="s">
        <v>39</v>
      </c>
      <c r="IF24" s="39" t="s">
        <v>35</v>
      </c>
      <c r="IG24" s="39" t="s">
        <v>47</v>
      </c>
      <c r="IH24" s="39">
        <v>10</v>
      </c>
      <c r="II24" s="39" t="s">
        <v>39</v>
      </c>
    </row>
    <row r="25" spans="1:243" s="38" customFormat="1" ht="48.75" customHeight="1">
      <c r="A25" s="22">
        <v>12</v>
      </c>
      <c r="B25" s="90" t="s">
        <v>103</v>
      </c>
      <c r="C25" s="24" t="s">
        <v>69</v>
      </c>
      <c r="D25" s="76">
        <v>2</v>
      </c>
      <c r="E25" s="78" t="s">
        <v>39</v>
      </c>
      <c r="F25" s="76">
        <v>3850</v>
      </c>
      <c r="G25" s="41"/>
      <c r="H25" s="41"/>
      <c r="I25" s="40" t="s">
        <v>40</v>
      </c>
      <c r="J25" s="43">
        <f>IF(I25="Less(-)",-1,1)</f>
        <v>1</v>
      </c>
      <c r="K25" s="44" t="s">
        <v>41</v>
      </c>
      <c r="L25" s="44" t="s">
        <v>4</v>
      </c>
      <c r="M25" s="72"/>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total_amount_ba($B$2,$D$2,D25,F25,J25,K25,M25)</f>
        <v>7700</v>
      </c>
      <c r="BB25" s="48">
        <f>BA25+SUM(N25:AZ25)</f>
        <v>7700</v>
      </c>
      <c r="BC25" s="37" t="str">
        <f>SpellNumber(L25,BB25)</f>
        <v>INR  Seven Thousand Seven Hundred    Only</v>
      </c>
      <c r="IA25" s="38">
        <v>12</v>
      </c>
      <c r="IB25" s="75" t="s">
        <v>86</v>
      </c>
      <c r="IC25" s="38" t="s">
        <v>69</v>
      </c>
      <c r="ID25" s="38">
        <v>75</v>
      </c>
      <c r="IE25" s="39" t="s">
        <v>39</v>
      </c>
      <c r="IF25" s="39" t="s">
        <v>42</v>
      </c>
      <c r="IG25" s="39" t="s">
        <v>36</v>
      </c>
      <c r="IH25" s="39">
        <v>123.223</v>
      </c>
      <c r="II25" s="39" t="s">
        <v>39</v>
      </c>
    </row>
    <row r="26" spans="1:243" s="38" customFormat="1" ht="48" customHeight="1">
      <c r="A26" s="22">
        <v>13</v>
      </c>
      <c r="B26" s="88" t="s">
        <v>104</v>
      </c>
      <c r="C26" s="24" t="s">
        <v>58</v>
      </c>
      <c r="D26" s="76">
        <v>2</v>
      </c>
      <c r="E26" s="78" t="s">
        <v>39</v>
      </c>
      <c r="F26" s="76">
        <v>550</v>
      </c>
      <c r="G26" s="41"/>
      <c r="H26" s="41"/>
      <c r="I26" s="40" t="s">
        <v>40</v>
      </c>
      <c r="J26" s="43">
        <f>IF(I26="Less(-)",-1,1)</f>
        <v>1</v>
      </c>
      <c r="K26" s="44" t="s">
        <v>41</v>
      </c>
      <c r="L26" s="44" t="s">
        <v>4</v>
      </c>
      <c r="M26" s="72"/>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total_amount_ba($B$2,$D$2,D26,F26,J26,K26,M26)</f>
        <v>1100</v>
      </c>
      <c r="BB26" s="48">
        <f>BA26+SUM(N26:AZ26)</f>
        <v>1100</v>
      </c>
      <c r="BC26" s="37" t="str">
        <f>SpellNumber(L26,BB26)</f>
        <v>INR  One Thousand One Hundred    Only</v>
      </c>
      <c r="IA26" s="38">
        <v>13</v>
      </c>
      <c r="IB26" s="75" t="s">
        <v>87</v>
      </c>
      <c r="IC26" s="38" t="s">
        <v>58</v>
      </c>
      <c r="ID26" s="38">
        <v>75</v>
      </c>
      <c r="IE26" s="39" t="s">
        <v>39</v>
      </c>
      <c r="IF26" s="39" t="s">
        <v>44</v>
      </c>
      <c r="IG26" s="39" t="s">
        <v>45</v>
      </c>
      <c r="IH26" s="39">
        <v>213</v>
      </c>
      <c r="II26" s="39" t="s">
        <v>39</v>
      </c>
    </row>
    <row r="27" spans="1:243" s="38" customFormat="1" ht="42.75" customHeight="1">
      <c r="A27" s="22">
        <v>14</v>
      </c>
      <c r="B27" s="91" t="s">
        <v>105</v>
      </c>
      <c r="C27" s="24" t="s">
        <v>59</v>
      </c>
      <c r="D27" s="76">
        <v>2</v>
      </c>
      <c r="E27" s="78" t="s">
        <v>39</v>
      </c>
      <c r="F27" s="76">
        <v>6500</v>
      </c>
      <c r="G27" s="41"/>
      <c r="H27" s="41"/>
      <c r="I27" s="40" t="s">
        <v>40</v>
      </c>
      <c r="J27" s="43">
        <f>IF(I27="Less(-)",-1,1)</f>
        <v>1</v>
      </c>
      <c r="K27" s="44" t="s">
        <v>41</v>
      </c>
      <c r="L27" s="44" t="s">
        <v>4</v>
      </c>
      <c r="M27" s="72"/>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total_amount_ba($B$2,$D$2,D27,F27,J27,K27,M27)</f>
        <v>13000</v>
      </c>
      <c r="BB27" s="48">
        <f>BA27+SUM(N27:AZ27)</f>
        <v>13000</v>
      </c>
      <c r="BC27" s="37" t="str">
        <f>SpellNumber(L27,BB27)</f>
        <v>INR  Thirteen Thousand    Only</v>
      </c>
      <c r="IA27" s="38">
        <v>14</v>
      </c>
      <c r="IB27" s="75" t="s">
        <v>88</v>
      </c>
      <c r="IC27" s="38" t="s">
        <v>59</v>
      </c>
      <c r="ID27" s="38">
        <v>100</v>
      </c>
      <c r="IE27" s="39" t="s">
        <v>39</v>
      </c>
      <c r="IF27" s="39" t="s">
        <v>35</v>
      </c>
      <c r="IG27" s="39" t="s">
        <v>47</v>
      </c>
      <c r="IH27" s="39">
        <v>10</v>
      </c>
      <c r="II27" s="39" t="s">
        <v>39</v>
      </c>
    </row>
    <row r="28" spans="1:243" s="38" customFormat="1" ht="39" customHeight="1">
      <c r="A28" s="22">
        <v>15</v>
      </c>
      <c r="B28" s="91" t="s">
        <v>106</v>
      </c>
      <c r="C28" s="24" t="s">
        <v>60</v>
      </c>
      <c r="D28" s="76">
        <v>8</v>
      </c>
      <c r="E28" s="78" t="s">
        <v>39</v>
      </c>
      <c r="F28" s="76">
        <v>7000</v>
      </c>
      <c r="G28" s="41"/>
      <c r="H28" s="50"/>
      <c r="I28" s="40" t="s">
        <v>40</v>
      </c>
      <c r="J28" s="43">
        <f>IF(I28="Less(-)",-1,1)</f>
        <v>1</v>
      </c>
      <c r="K28" s="44" t="s">
        <v>41</v>
      </c>
      <c r="L28" s="44" t="s">
        <v>4</v>
      </c>
      <c r="M28" s="72"/>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total_amount_ba($B$2,$D$2,D28,F28,J28,K28,M28)</f>
        <v>56000</v>
      </c>
      <c r="BB28" s="48">
        <f>BA28+SUM(N28:AZ28)</f>
        <v>56000</v>
      </c>
      <c r="BC28" s="37" t="str">
        <f>SpellNumber(L28,BB28)</f>
        <v>INR  Fifty Six Thousand    Only</v>
      </c>
      <c r="IA28" s="38">
        <v>15</v>
      </c>
      <c r="IB28" s="75" t="s">
        <v>89</v>
      </c>
      <c r="IC28" s="38" t="s">
        <v>60</v>
      </c>
      <c r="ID28" s="38">
        <v>100</v>
      </c>
      <c r="IE28" s="39" t="s">
        <v>39</v>
      </c>
      <c r="IF28" s="39" t="s">
        <v>49</v>
      </c>
      <c r="IG28" s="39" t="s">
        <v>50</v>
      </c>
      <c r="IH28" s="39">
        <v>10</v>
      </c>
      <c r="II28" s="39" t="s">
        <v>39</v>
      </c>
    </row>
    <row r="29" spans="1:243" s="38" customFormat="1" ht="48" customHeight="1">
      <c r="A29" s="51" t="s">
        <v>72</v>
      </c>
      <c r="B29" s="52"/>
      <c r="C29" s="53"/>
      <c r="D29" s="54"/>
      <c r="E29" s="54"/>
      <c r="F29" s="54"/>
      <c r="G29" s="54"/>
      <c r="H29" s="55"/>
      <c r="I29" s="55"/>
      <c r="J29" s="55"/>
      <c r="K29" s="55"/>
      <c r="L29" s="56"/>
      <c r="BA29" s="57">
        <f>SUM(BA13:BA28)</f>
        <v>130953</v>
      </c>
      <c r="BB29" s="58">
        <f>SUM(BB13:BB28)</f>
        <v>130953</v>
      </c>
      <c r="BC29" s="37" t="str">
        <f>SpellNumber($E$2,BB29)</f>
        <v>INR  One Lakh Thirty Thousand Nine Hundred &amp; Fifty Three  Only</v>
      </c>
      <c r="IE29" s="39">
        <v>4</v>
      </c>
      <c r="IF29" s="39" t="s">
        <v>44</v>
      </c>
      <c r="IG29" s="39" t="s">
        <v>61</v>
      </c>
      <c r="IH29" s="39">
        <v>10</v>
      </c>
      <c r="II29" s="39" t="s">
        <v>39</v>
      </c>
    </row>
    <row r="30" spans="1:243" s="67" customFormat="1" ht="18">
      <c r="A30" s="52" t="s">
        <v>73</v>
      </c>
      <c r="B30" s="59"/>
      <c r="C30" s="60"/>
      <c r="D30" s="61"/>
      <c r="E30" s="73" t="s">
        <v>63</v>
      </c>
      <c r="F30" s="74"/>
      <c r="G30" s="62"/>
      <c r="H30" s="63"/>
      <c r="I30" s="63"/>
      <c r="J30" s="63"/>
      <c r="K30" s="64"/>
      <c r="L30" s="65"/>
      <c r="M30" s="66"/>
      <c r="O30" s="38"/>
      <c r="P30" s="38"/>
      <c r="Q30" s="38"/>
      <c r="R30" s="38"/>
      <c r="S30" s="38"/>
      <c r="BA30" s="68">
        <f>IF(ISBLANK(F30),0,IF(E30="Excess (+)",ROUND(BA29+(BA29*F30),2),IF(E30="Less (-)",ROUND(BA29+(BA29*F30*(-1)),2),IF(E30="At Par",BA29,0))))</f>
        <v>0</v>
      </c>
      <c r="BB30" s="69">
        <f>ROUND(BA30,0)</f>
        <v>0</v>
      </c>
      <c r="BC30" s="37" t="str">
        <f>SpellNumber($E$2,BB30)</f>
        <v>INR Zero Only</v>
      </c>
      <c r="IE30" s="70"/>
      <c r="IF30" s="70"/>
      <c r="IG30" s="70"/>
      <c r="IH30" s="70"/>
      <c r="II30" s="70"/>
    </row>
    <row r="31" spans="1:243" s="67" customFormat="1" ht="18">
      <c r="A31" s="51" t="s">
        <v>74</v>
      </c>
      <c r="B31" s="51"/>
      <c r="C31" s="80" t="str">
        <f>SpellNumber($E$2,BB30)</f>
        <v>INR Zero Only</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IE31" s="70"/>
      <c r="IF31" s="70"/>
      <c r="IG31" s="70"/>
      <c r="IH31" s="70"/>
      <c r="II31" s="70"/>
    </row>
    <row r="32" ht="15"/>
    <row r="33" ht="15"/>
    <row r="34" ht="15"/>
    <row r="35" ht="15"/>
    <row r="36" ht="15"/>
    <row r="37" ht="15"/>
    <row r="38" ht="15"/>
  </sheetData>
  <sheetProtection password="EEC8" sheet="1"/>
  <mergeCells count="8">
    <mergeCell ref="A9:BC9"/>
    <mergeCell ref="C31:BC31"/>
    <mergeCell ref="A1:L1"/>
    <mergeCell ref="A4:BC4"/>
    <mergeCell ref="A5:BC5"/>
    <mergeCell ref="A6:BC6"/>
    <mergeCell ref="A7:BC7"/>
    <mergeCell ref="B8:BC8"/>
  </mergeCells>
  <dataValidations count="21">
    <dataValidation type="list" allowBlank="1" showErrorMessage="1" sqref="E30">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decimal" allowBlank="1" showInputMessage="1" showErrorMessage="1" promptTitle="Rate Entry" prompt="Please enter the Rate in Rupees for this item. " errorTitle="Invaid Entry" error="Only Numeric Values are allowed. " sqref="H28">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2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0">
      <formula1>IF(E30="Select",-1,IF(E30="At Par",0,0))</formula1>
      <formula2>IF(E30="Select",-1,IF(E30="At Par",0,0.99))</formula2>
    </dataValidation>
    <dataValidation type="list" allowBlank="1" showErrorMessage="1" sqref="K13:K28">
      <formula1>"Partial Conversion,Full Conversion"</formula1>
      <formula2>0</formula2>
    </dataValidation>
    <dataValidation allowBlank="1" showInputMessage="1" showErrorMessage="1" promptTitle="Addition / Deduction" prompt="Please Choose the correct One" sqref="J13:J28">
      <formula1>0</formula1>
      <formula2>0</formula2>
    </dataValidation>
    <dataValidation type="list" showErrorMessage="1" sqref="I13:I28">
      <formula1>"Excess(+),Less(-)"</formula1>
      <formula2>0</formula2>
    </dataValidation>
    <dataValidation allowBlank="1" showInputMessage="1" showErrorMessage="1" promptTitle="Itemcode/Make" prompt="Please enter text" sqref="C13:C2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8">
      <formula1>0</formula1>
      <formula2>999999999999999</formula2>
    </dataValidation>
    <dataValidation allowBlank="1" showInputMessage="1" showErrorMessage="1" promptTitle="Units" prompt="Please enter Units in text" sqref="E13:E28">
      <formula1>0</formula1>
      <formula2>0</formula2>
    </dataValidation>
    <dataValidation type="decimal" allowBlank="1" showInputMessage="1" showErrorMessage="1" promptTitle="Quantity" prompt="Please enter the Quantity for this item. " errorTitle="Invalid Entry" error="Only Numeric Values are allowed. " sqref="D13:D28 F13:F28">
      <formula1>0</formula1>
      <formula2>999999999999999</formula2>
    </dataValidation>
    <dataValidation type="list" allowBlank="1" showInputMessage="1" showErrorMessage="1" sqref="L13:L28">
      <formula1>"INR"</formula1>
    </dataValidation>
    <dataValidation type="decimal" allowBlank="1" showErrorMessage="1" errorTitle="Invalid Entry" error="Only Numeric Values are allowed. " sqref="A13:A28">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5" t="s">
        <v>62</v>
      </c>
      <c r="F6" s="85"/>
      <c r="G6" s="85"/>
      <c r="H6" s="85"/>
      <c r="I6" s="85"/>
      <c r="J6" s="85"/>
      <c r="K6" s="85"/>
    </row>
    <row r="7" spans="5:11" ht="14.25">
      <c r="E7" s="86"/>
      <c r="F7" s="86"/>
      <c r="G7" s="86"/>
      <c r="H7" s="86"/>
      <c r="I7" s="86"/>
      <c r="J7" s="86"/>
      <c r="K7" s="86"/>
    </row>
    <row r="8" spans="5:11" ht="14.25">
      <c r="E8" s="86"/>
      <c r="F8" s="86"/>
      <c r="G8" s="86"/>
      <c r="H8" s="86"/>
      <c r="I8" s="86"/>
      <c r="J8" s="86"/>
      <c r="K8" s="86"/>
    </row>
    <row r="9" spans="5:11" ht="14.25">
      <c r="E9" s="86"/>
      <c r="F9" s="86"/>
      <c r="G9" s="86"/>
      <c r="H9" s="86"/>
      <c r="I9" s="86"/>
      <c r="J9" s="86"/>
      <c r="K9" s="86"/>
    </row>
    <row r="10" spans="5:11" ht="14.25">
      <c r="E10" s="86"/>
      <c r="F10" s="86"/>
      <c r="G10" s="86"/>
      <c r="H10" s="86"/>
      <c r="I10" s="86"/>
      <c r="J10" s="86"/>
      <c r="K10" s="86"/>
    </row>
    <row r="11" spans="5:11" ht="14.25">
      <c r="E11" s="86"/>
      <c r="F11" s="86"/>
      <c r="G11" s="86"/>
      <c r="H11" s="86"/>
      <c r="I11" s="86"/>
      <c r="J11" s="86"/>
      <c r="K11" s="86"/>
    </row>
    <row r="12" spans="5:11" ht="14.25">
      <c r="E12" s="86"/>
      <c r="F12" s="86"/>
      <c r="G12" s="86"/>
      <c r="H12" s="86"/>
      <c r="I12" s="86"/>
      <c r="J12" s="86"/>
      <c r="K12" s="86"/>
    </row>
    <row r="13" spans="5:11" ht="14.25">
      <c r="E13" s="86"/>
      <c r="F13" s="86"/>
      <c r="G13" s="86"/>
      <c r="H13" s="86"/>
      <c r="I13" s="86"/>
      <c r="J13" s="86"/>
      <c r="K13" s="86"/>
    </row>
    <row r="14" spans="5:11" ht="14.25">
      <c r="E14" s="86"/>
      <c r="F14" s="86"/>
      <c r="G14" s="86"/>
      <c r="H14" s="86"/>
      <c r="I14" s="86"/>
      <c r="J14" s="86"/>
      <c r="K14" s="8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2022-09-06T12:12:24Z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