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'BoQ1'!$A$1:$BC$86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<sst xmlns="http://schemas.openxmlformats.org/spreadsheetml/2006/main" count="948" uniqueCount="270">
  <si>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</si>
  <si>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</si>
  <si>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</si>
  <si>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</si>
  <si>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</si>
  <si>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</si>
  <si>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</si>
  <si>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</si>
  <si>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</si>
  <si>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</si>
  <si>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</si>
  <si>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</si>
  <si>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</si>
  <si>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</si>
  <si>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</si>
  <si>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</si>
  <si>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</si>
  <si>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</si>
  <si>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</si>
  <si>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</si>
  <si>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</si>
  <si>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</si>
  <si>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</si>
  <si>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</si>
  <si>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</si>
  <si>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</si>
  <si>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</si>
  <si>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</si>
  <si>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</si>
  <si>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</si>
  <si>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</si>
  <si>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</si>
  <si>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</si>
  <si>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</si>
  <si>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</si>
  <si>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</si>
  <si>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</si>
  <si>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</si>
  <si>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</si>
  <si>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</si>
  <si>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</si>
  <si>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</si>
  <si>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</si>
  <si>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</si>
  <si>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</si>
  <si>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</si>
  <si>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</si>
  <si>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</si>
  <si>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</si>
  <si>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</si>
  <si>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</si>
  <si>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</si>
  <si>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</si>
  <si>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</si>
  <si>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</si>
  <si>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</si>
  <si>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</si>
  <si>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</si>
  <si>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</si>
  <si>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</si>
  <si>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</si>
  <si>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</si>
  <si>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</si>
  <si>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</si>
  <si>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</si>
  <si>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</si>
  <si>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</si>
  <si>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</si>
  <si>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</si>
  <si>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</si>
  <si>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</si>
  <si>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</si>
  <si>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</si>
  <si>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</si>
  <si>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</si>
  <si>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r>
      <t xml:space="preserve">TOTAL AMOUNT  With Taxes
           in
     </t>
    </r>
    <r>
      <rPr>
        <b/>
        <sz val="11"/>
        <color indexed="10"/>
        <rFont val="Arial"/>
        <family val="2"/>
      </rPr>
      <t xml:space="preserve"> Rs.      P</t>
    </r>
  </si>
  <si>
    <t>BI01010001010000000000000515BI0100001124</t>
  </si>
  <si>
    <t>Cum</t>
  </si>
  <si>
    <t>Total in Figures</t>
  </si>
  <si>
    <t>Quoted Rate in Figures</t>
  </si>
  <si>
    <t>Quoted Rate in Words</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</si>
  <si>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</si>
  <si>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</si>
  <si>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</si>
  <si>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</si>
  <si>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</si>
  <si>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</si>
  <si>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</si>
  <si>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</si>
  <si>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BI01010001010000000000000515BI0100001148</t>
  </si>
  <si>
    <t>BI01010001010000000000000515BI0100001149</t>
  </si>
  <si>
    <t>BI01010001010000000000000515BI0100001151</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</si>
  <si>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</si>
  <si>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</si>
  <si>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</si>
  <si>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</si>
  <si>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</si>
  <si>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</si>
  <si>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</si>
  <si>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</si>
  <si>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</si>
  <si>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</si>
  <si>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</si>
  <si>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</si>
  <si>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</si>
  <si>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</si>
  <si>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</si>
  <si>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</si>
  <si>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</si>
  <si>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</si>
  <si>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</si>
  <si>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</si>
  <si>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</si>
  <si>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</si>
  <si>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</si>
  <si>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</si>
  <si>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</si>
  <si>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</si>
  <si>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</si>
  <si>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</si>
  <si>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</si>
  <si>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</si>
  <si>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r>
      <t>Dismantling old plaster or skirting raking out joints and cleaning the surface for plaster including disposal of rubbish to the dumping ground within 50 metres lead.</t>
    </r>
    <r>
      <rPr>
        <b/>
        <sz val="12"/>
        <rFont val="Times New Roman"/>
        <family val="1"/>
      </rPr>
      <t>(15.56)</t>
    </r>
  </si>
  <si>
    <r>
      <rPr>
        <b/>
        <sz val="12"/>
        <rFont val="Times New Roman"/>
        <family val="1"/>
      </rPr>
      <t>(b)</t>
    </r>
    <r>
      <rPr>
        <sz val="12"/>
        <rFont val="Times New Roman"/>
        <family val="1"/>
      </rPr>
      <t xml:space="preserve"> 1:2:4 (1 Cement : 2 coarse sand : 4 graded stone  aggregate 20 mm nominal size)  </t>
    </r>
    <r>
      <rPr>
        <b/>
        <sz val="12"/>
        <rFont val="Times New Roman"/>
        <family val="1"/>
      </rPr>
      <t>(4.1.3)</t>
    </r>
  </si>
  <si>
    <r>
      <t xml:space="preserve">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 </t>
    </r>
    <r>
      <rPr>
        <b/>
        <sz val="12"/>
        <rFont val="Times New Roman"/>
        <family val="1"/>
      </rPr>
      <t>(5.3)</t>
    </r>
  </si>
  <si>
    <r>
      <t xml:space="preserve">(b) Suspended floors, roofs, landings, balconies and access platform </t>
    </r>
    <r>
      <rPr>
        <b/>
        <sz val="12"/>
        <rFont val="Times New Roman"/>
        <family val="1"/>
      </rPr>
      <t>(5.9.3)</t>
    </r>
  </si>
  <si>
    <r>
      <t xml:space="preserve">Providing and laying 75 mm thick compacted bed of dry brick aggregate of 40 mm thick nominal size including spreading, well ramming, consolidating and grouting with jamuna sand, including finishing smooth etc. complete as per direction of Engineer-in-charge. </t>
    </r>
    <r>
      <rPr>
        <b/>
        <sz val="12"/>
        <rFont val="Times New Roman"/>
        <family val="1"/>
      </rPr>
      <t>(16.64)</t>
    </r>
  </si>
  <si>
    <r>
      <t xml:space="preserve"> 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 1.7 kg/sqm).</t>
    </r>
    <r>
      <rPr>
        <b/>
        <sz val="12"/>
        <rFont val="Times New Roman"/>
        <family val="1"/>
      </rPr>
      <t>(22.3)</t>
    </r>
  </si>
  <si>
    <r>
      <t>Providing and fixing 100mm sand cast Iron grating for gully trap.</t>
    </r>
    <r>
      <rPr>
        <b/>
        <sz val="12"/>
        <rFont val="Times New Roman"/>
        <family val="1"/>
      </rPr>
      <t>(17.29)</t>
    </r>
  </si>
  <si>
    <r>
      <t xml:space="preserve">Providing and fixing 600x450 mm beveled edge mirror of superior glass (of approved quality) complete with 6 mm thick hard board ground fixed to wooden cleats with C.P. brass screws and washers complete. </t>
    </r>
    <r>
      <rPr>
        <b/>
        <sz val="12"/>
        <rFont val="Times New Roman"/>
        <family val="1"/>
      </rPr>
      <t>(17.31)</t>
    </r>
  </si>
  <si>
    <r>
      <rPr>
        <b/>
        <sz val="12"/>
        <rFont val="Times New Roman"/>
        <family val="1"/>
      </rPr>
      <t>(b)</t>
    </r>
    <r>
      <rPr>
        <sz val="12"/>
        <rFont val="Times New Roman"/>
        <family val="1"/>
      </rPr>
      <t xml:space="preserve"> 25mm dia. nominal bore </t>
    </r>
    <r>
      <rPr>
        <b/>
        <sz val="12"/>
        <rFont val="Times New Roman"/>
        <family val="1"/>
      </rPr>
      <t>(18.10.3)</t>
    </r>
  </si>
  <si>
    <r>
      <t>Removing dry or oil bound distemper, water proofing cement paint and the like by scrapping, sand papering and preparing the surface smooth including necessary repairs to scratches etc. complete.</t>
    </r>
    <r>
      <rPr>
        <b/>
        <sz val="12"/>
        <rFont val="Times New Roman"/>
        <family val="1"/>
      </rPr>
      <t>(13.91)</t>
    </r>
  </si>
  <si>
    <r>
      <t xml:space="preserve">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t>
    </r>
    <r>
      <rPr>
        <b/>
        <sz val="12"/>
        <rFont val="Times New Roman"/>
        <family val="1"/>
      </rPr>
      <t>(8.31)</t>
    </r>
  </si>
  <si>
    <r>
      <t xml:space="preserve">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 </t>
    </r>
    <r>
      <rPr>
        <b/>
        <sz val="12"/>
        <rFont val="Times New Roman"/>
        <family val="1"/>
      </rPr>
      <t>(11.37)</t>
    </r>
  </si>
  <si>
    <r>
      <t xml:space="preserve"> 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separately).Size of Tile 600x600 mm </t>
    </r>
    <r>
      <rPr>
        <b/>
        <sz val="12"/>
        <rFont val="Times New Roman"/>
        <family val="1"/>
      </rPr>
      <t xml:space="preserve">(11.49.2) </t>
    </r>
  </si>
  <si>
    <r>
      <t xml:space="preserve">Providing and laying Vitrified tiles in different sizes (thickness to be specified by the manufacturer), with water absorption less than 0.08% and conforming to IS: 15622, of approved brand &amp; manufacturer, in all colours and shade, in skirting, riser of steps, laid with cement based high polymer modified quick set tile adhesive (water based) conforming to IS: 15477, in average 6 mm thickness, including grouting of joints (Payment for grouting of joints to be made separately).Size of Tile 600x600 mm </t>
    </r>
    <r>
      <rPr>
        <b/>
        <sz val="12"/>
        <rFont val="Times New Roman"/>
        <family val="1"/>
      </rPr>
      <t xml:space="preserve">(11.47.2) </t>
    </r>
  </si>
  <si>
    <r>
      <t>Providing and applying white cement based putty of average thickness 1mm, of approved brand and manufacturer, over the plastered wall surface to prepare the surface even and smooth complete.</t>
    </r>
    <r>
      <rPr>
        <b/>
        <sz val="12"/>
        <rFont val="Times New Roman"/>
        <family val="1"/>
      </rPr>
      <t xml:space="preserve"> (13.80)</t>
    </r>
  </si>
  <si>
    <r>
      <rPr>
        <b/>
        <sz val="12"/>
        <rFont val="Times New Roman"/>
        <family val="1"/>
      </rPr>
      <t>(b)</t>
    </r>
    <r>
      <rPr>
        <sz val="12"/>
        <rFont val="Times New Roman"/>
        <family val="1"/>
      </rPr>
      <t xml:space="preserve"> 150x10 mm </t>
    </r>
    <r>
      <rPr>
        <b/>
        <sz val="12"/>
        <rFont val="Times New Roman"/>
        <family val="1"/>
      </rPr>
      <t>(9.97.4)</t>
    </r>
  </si>
  <si>
    <r>
      <t xml:space="preserve">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 </t>
    </r>
    <r>
      <rPr>
        <b/>
        <sz val="12"/>
        <rFont val="Times New Roman"/>
        <family val="1"/>
      </rPr>
      <t>(15.60)</t>
    </r>
  </si>
  <si>
    <r>
      <t xml:space="preserve"> Providing and fixing gun metal gate valve with C.I. wheel of approved quality (screwed end) :  40 mm nominal bore </t>
    </r>
    <r>
      <rPr>
        <b/>
        <sz val="12"/>
        <rFont val="Times New Roman"/>
        <family val="1"/>
      </rPr>
      <t>(18.17.3)</t>
    </r>
  </si>
  <si>
    <r>
      <t xml:space="preserve"> Providing and fixing G.I. Union in G.I. pipe including cutting and threading the pipe and making long screws etc. complete (New work) : 40 mm nominal bore</t>
    </r>
    <r>
      <rPr>
        <b/>
        <sz val="12"/>
        <rFont val="Times New Roman"/>
        <family val="1"/>
      </rPr>
      <t>(18.46.5)</t>
    </r>
  </si>
  <si>
    <r>
      <t xml:space="preserve">Providing and filling sand of grading zone V or coarser grade, allround the G.I. pipes in external work :40 mm diameter pipe </t>
    </r>
    <r>
      <rPr>
        <b/>
        <sz val="12"/>
        <rFont val="Times New Roman"/>
        <family val="1"/>
      </rPr>
      <t>(18.41.5)</t>
    </r>
  </si>
  <si>
    <t>Providing &amp; Applying polymer modified, flexible cementatious negative side waterproofing coating with elastic waterproofing polymers on interior wall plaster surface in three coats @14.35 kg /10 sqm. one coat of self priming of cementatious waterproofing polymer(dilution with water in the ratio of 1:1) and two coats of cementatious waterproofing polymer (dilution with water in the ratio of 3:1 ) after scrapping and properly cleaning the surface to remove pre-existing paint film &amp; loose particles till plaster is visible, complete in all respect as per the direction of Engineer-in-Charge. (22.23A)</t>
  </si>
  <si>
    <r>
      <t xml:space="preserve">Demolishing mud phaska in terrracing and disposal of material within 50 metres lead </t>
    </r>
    <r>
      <rPr>
        <b/>
        <sz val="11"/>
        <color indexed="8"/>
        <rFont val="Times New Roman"/>
        <family val="1"/>
      </rPr>
      <t>(15.27)</t>
    </r>
  </si>
  <si>
    <r>
      <t>Dismantling expanded metal or I.R.C. fabrics with necessary battens and beading including stacking the serviceable  materialwithin 50 metres lead.</t>
    </r>
    <r>
      <rPr>
        <b/>
        <sz val="11"/>
        <color indexed="8"/>
        <rFont val="Times New Roman"/>
        <family val="1"/>
      </rPr>
      <t xml:space="preserve"> (15.38)</t>
    </r>
  </si>
  <si>
    <r>
      <t xml:space="preserve">Demolishing cement concrete manually/ by mechanical means including disposal of material within 50 metres lead as per direction of Engineer - in - charge. Nominal concrete 1:3:6 or richer mix (i/c equivalent design mix) </t>
    </r>
    <r>
      <rPr>
        <b/>
        <sz val="12"/>
        <rFont val="Times New Roman"/>
        <family val="1"/>
      </rPr>
      <t>(15.2.1)</t>
    </r>
  </si>
  <si>
    <r>
      <t xml:space="preserve">Demolishing brick work manually / by mechanical means including stacking of serviceable material and disposal of unserviceable material within 50 metres lead as per direction of Engineer-in-charge: In cement mortar  </t>
    </r>
    <r>
      <rPr>
        <b/>
        <sz val="12"/>
        <rFont val="Times New Roman"/>
        <family val="1"/>
      </rPr>
      <t>(15.7.4)</t>
    </r>
    <r>
      <rPr>
        <sz val="12"/>
        <rFont val="Times New Roman"/>
        <family val="1"/>
      </rPr>
      <t xml:space="preserve">                                               </t>
    </r>
  </si>
  <si>
    <r>
      <t xml:space="preserve">Earth work in excavation by mechanical means (Hydraulic excavator)/ manual means in foundation trenches or drains (not exceeding 1.5 m in width or 10 sqm on plan) including dressing of sides and ramming of bottoms, lift upto 1.5 m, including getting out the excavated soil and disposal of surplus excavated soil as directed, within  a lead of 50m All kinds of soil. </t>
    </r>
    <r>
      <rPr>
        <b/>
        <sz val="12"/>
        <rFont val="Times New Roman"/>
        <family val="1"/>
      </rPr>
      <t>(2.8.1)</t>
    </r>
  </si>
  <si>
    <r>
      <t>Brick work with common burnt clay F.P.S. (non modular) bricks of class designation 7.5 in  foundation and plinth in : Cement mortar 1:6 (1 cement : 6 coarse sand)</t>
    </r>
    <r>
      <rPr>
        <b/>
        <sz val="12"/>
        <rFont val="Times New Roman"/>
        <family val="1"/>
      </rPr>
      <t>(6.1.2)</t>
    </r>
  </si>
  <si>
    <r>
      <t xml:space="preserve">Providing and laying in position specified grade of reinforced cement concrete excluding the cost of centering, shuttering, finishing and reinforcement - All work upto plinth level 1:1.5:3 (1 cement : 1.5 coarse sand (zone-III): 3 graded stone aggregate 20 mm nominal size) </t>
    </r>
    <r>
      <rPr>
        <b/>
        <sz val="12"/>
        <rFont val="Times New Roman"/>
        <family val="1"/>
      </rPr>
      <t>(5.1.2)</t>
    </r>
  </si>
  <si>
    <r>
      <t>Steel reinforcement for R.C.C. work including straightening, cutting, bending, placing in position and binding all complete upto plinth level.Thermo-Mechanically Treated bars of grade Fe-500D or more.</t>
    </r>
    <r>
      <rPr>
        <b/>
        <sz val="12"/>
        <rFont val="Times New Roman"/>
        <family val="1"/>
      </rPr>
      <t xml:space="preserve"> (5.22.6)</t>
    </r>
  </si>
  <si>
    <r>
      <t xml:space="preserve">Brick work with common burnt clay F.P.S. (non modular) bricks of class designation 75 in superstructure above plinth level upto floor V level in all shapes and sizes in:Cement mortar 1:6 ( 1 cement : 6 coarse sand) </t>
    </r>
    <r>
      <rPr>
        <b/>
        <sz val="12"/>
        <rFont val="Times New Roman"/>
        <family val="1"/>
      </rPr>
      <t>(6.4.2)</t>
    </r>
  </si>
  <si>
    <r>
      <t xml:space="preserve">Half brick masonry with common burnt clay F.P.S. (non modular) bricks of class designation 75 in superstructure above plinth level up to floor V level  : Cement mortar 1:4 (1 Cement : 4 coarse sand) </t>
    </r>
    <r>
      <rPr>
        <b/>
        <sz val="12"/>
        <rFont val="Times New Roman"/>
        <family val="1"/>
      </rPr>
      <t>(6.13.2)</t>
    </r>
  </si>
  <si>
    <r>
      <t xml:space="preserve">12 mm cement plaster of mix :  1:6 (1 cement: 6 coarse sand) </t>
    </r>
    <r>
      <rPr>
        <b/>
        <sz val="12"/>
        <rFont val="Times New Roman"/>
        <family val="1"/>
      </rPr>
      <t xml:space="preserve">(13.4.2)  </t>
    </r>
    <r>
      <rPr>
        <sz val="12"/>
        <rFont val="Times New Roman"/>
        <family val="1"/>
      </rPr>
      <t xml:space="preserve">                                  </t>
    </r>
  </si>
  <si>
    <r>
      <t xml:space="preserve">15 mm cement plaster on rough side of single or half brick wall  of mix : 1:6 (1 cement: 6 coarse sand) </t>
    </r>
    <r>
      <rPr>
        <b/>
        <sz val="12"/>
        <rFont val="Times New Roman"/>
        <family val="1"/>
      </rPr>
      <t>(13.5.2)</t>
    </r>
  </si>
  <si>
    <r>
      <t xml:space="preserve">Providing and fixing soil, waste and vent pipes : 100 mm dia.  Centrifugally cast (spun) iron socket &amp; spigot (S &amp;S) pipe as per IS :3989 </t>
    </r>
    <r>
      <rPr>
        <b/>
        <sz val="12"/>
        <rFont val="Times New Roman"/>
        <family val="1"/>
      </rPr>
      <t>(17.35.1.2)</t>
    </r>
  </si>
  <si>
    <r>
      <t xml:space="preserve">Providing lead caulked joints to sand cast iron/centrifugally cast (spun) iron pipes and fittings of diameter: 100 mm  </t>
    </r>
    <r>
      <rPr>
        <b/>
        <sz val="12"/>
        <rFont val="Times New Roman"/>
        <family val="1"/>
      </rPr>
      <t>(17.58.1)</t>
    </r>
  </si>
  <si>
    <r>
      <t xml:space="preserve">Providing and fixing bend of required degree with access door, insertion rubber washer 3 mm thick, bolts and nuts complete.       100 mm Sand cast iron S&amp;S as per IS:- 3989 </t>
    </r>
    <r>
      <rPr>
        <b/>
        <sz val="12"/>
        <rFont val="Times New Roman"/>
        <family val="1"/>
      </rPr>
      <t>(17.38.1.2)</t>
    </r>
  </si>
  <si>
    <r>
      <t xml:space="preserve">Providing and fixing plain bend of required degree. 100 mm Sand cast iron S&amp;S as per IS: - 3989 </t>
    </r>
    <r>
      <rPr>
        <b/>
        <sz val="12"/>
        <rFont val="Times New Roman"/>
        <family val="1"/>
      </rPr>
      <t>(17.39.1.2)</t>
    </r>
  </si>
  <si>
    <r>
      <t xml:space="preserve">Providing and fixing single equal plain junction of required  degree. 100x100x100mm Sand cast iron S&amp;S as per IS: - 3989 </t>
    </r>
    <r>
      <rPr>
        <b/>
        <sz val="12"/>
        <rFont val="Times New Roman"/>
        <family val="1"/>
      </rPr>
      <t>(17.44.1.2)</t>
    </r>
  </si>
  <si>
    <r>
      <t xml:space="preserve">Providing and fixing trap of self cleansing design with screwed down or hinged grating with or without vent arm complete, including cost of cutting and making good the walls and floors :100 mm inlet and 100 mm outlet Sand cast iron S&amp;S as per IS: - 3989 </t>
    </r>
    <r>
      <rPr>
        <b/>
        <sz val="12"/>
        <rFont val="Times New Roman"/>
        <family val="1"/>
      </rPr>
      <t>(17.60.1.1)</t>
    </r>
  </si>
  <si>
    <r>
      <t xml:space="preserve">Providing and fixing water closet squatting pan ( Indian type W.C. pan ) with 100mm sand cast Iron P or S trap, 10 litre low level white P.V.C. flushing cistern with manually controlled device (handle lever) conforming to IS : 7231, with all fittings and fixtures complete including cutting and making good the walls and floors wherever required.:White Vitreous china Orissa pattern W.C. pan.of size 580x440mm with integral type foot rests. </t>
    </r>
    <r>
      <rPr>
        <b/>
        <sz val="12"/>
        <rFont val="Times New Roman"/>
        <family val="1"/>
      </rPr>
      <t>(17.1.1)</t>
    </r>
  </si>
  <si>
    <r>
      <t xml:space="preserve">Providing and fixing white vitreous china pedestal type water closet (European type W.C. pan) with seat and lid, 10 litre low level white P.V.C. flushing cistern with manually controlled device (handle lever), conforming to IS : 7231, with all fittings and fixtures complete including cutting and making good the walls and floors wherever required :  W.C. pan with ISI marked white solid plastic seat and lid </t>
    </r>
    <r>
      <rPr>
        <b/>
        <sz val="12"/>
        <rFont val="Times New Roman"/>
        <family val="1"/>
      </rPr>
      <t>(17.2.1)</t>
    </r>
  </si>
  <si>
    <r>
      <t xml:space="preserve">Providing and fixing wash basin with C.I. brackets, 15 mm C.P. brass pillar taps, 32 mm C.P. brass waste of standard pattern,  including  painting of fittings and brackets, cutting and making good the walls wherever require :             White Vitreous China Wash basin size 630x450 mm with a single 15 mm C.P. brass pillar tap </t>
    </r>
    <r>
      <rPr>
        <b/>
        <sz val="12"/>
        <rFont val="Times New Roman"/>
        <family val="1"/>
      </rPr>
      <t>(17.7.2)</t>
    </r>
  </si>
  <si>
    <r>
      <t xml:space="preserve">Providing and fixing P.V.C. waste pipe for sink or wash basin including P.V.C. waste fittings complete.Semi rigid pipe 32 mm dia </t>
    </r>
    <r>
      <rPr>
        <b/>
        <sz val="12"/>
        <rFont val="Times New Roman"/>
        <family val="1"/>
      </rPr>
      <t>(17.28.1.1)</t>
    </r>
  </si>
  <si>
    <r>
      <t xml:space="preserve">Making connection of drain or sewer line with existing manhole including breaking into and making good the walls, floors with cement concrete 1:2:4 mix (1 cement : 2 coarse sand : 4 graded stone aggregate 20 mm nominal size) cement plastered on both sides with cement mortar 1:3 (1cement : 3 coarse sand ) finished with a floating coat of neat cement and making necessary channels for the drain etc. complete. For pipes 100 to 250 mm diameter </t>
    </r>
    <r>
      <rPr>
        <b/>
        <sz val="12"/>
        <rFont val="Times New Roman"/>
        <family val="1"/>
      </rPr>
      <t>(19.21.1)</t>
    </r>
  </si>
  <si>
    <r>
      <t xml:space="preserve">Painting G.I. pipes and fittings with synthetic enamel white paint with two coats over a ready mixed priming coat, both of approved quality for new work. 25 mm diameter pipe. </t>
    </r>
    <r>
      <rPr>
        <b/>
        <sz val="12"/>
        <rFont val="Times New Roman"/>
        <family val="1"/>
      </rPr>
      <t>(18.38.3)</t>
    </r>
  </si>
  <si>
    <r>
      <t xml:space="preserve">Distempering with oil bound washable distemper of approved brand and manufacture to give an even shade New work (two or more coats) over and including water thinnable priming coat with cement primer  </t>
    </r>
    <r>
      <rPr>
        <b/>
        <sz val="12"/>
        <rFont val="Times New Roman"/>
        <family val="1"/>
      </rPr>
      <t>(13.41.1)</t>
    </r>
  </si>
  <si>
    <r>
      <t xml:space="preserve">Finishing walls with Acrylic Smooth exterior paint of required shade :New work (Two or more coat applied @ 1.67 ltr/10 sqm over and including priming coat of exterior primer applied @ 2.20 kg/10 sqm) </t>
    </r>
    <r>
      <rPr>
        <b/>
        <sz val="12"/>
        <rFont val="Times New Roman"/>
        <family val="1"/>
      </rPr>
      <t>(13.46.1)</t>
    </r>
  </si>
  <si>
    <r>
      <t xml:space="preserve">Excavating trenches of required width for pipes, cables, etc  including excavation for sockets, and dressing of sides, ramming of bottoms, depth upto 1.5  m including getting out  the excavated soil, and then returning the soil as required, in  layers not exceeding 20cm in depth including consolidating each deposited layer by ramming, watering, etc. and disposing of surplus excavated soil as directed , within a lead of 50m All kinds of soil  Pipes, cables etc. exceeding 80mm dia. but not exceeding 300 mm dia. 
</t>
    </r>
    <r>
      <rPr>
        <b/>
        <sz val="12"/>
        <rFont val="Times New Roman"/>
        <family val="1"/>
      </rPr>
      <t>(2.10.1.2)</t>
    </r>
  </si>
  <si>
    <r>
      <t xml:space="preserve">Providing, laying and jointing glazed stoneware Class SP-1 with stiff mixture of cement mortar in the proportion of 1:1 (1 cement : 1 fine sand) including testing of joints etc. complete 150 mm diameter  </t>
    </r>
    <r>
      <rPr>
        <b/>
        <sz val="12"/>
        <rFont val="Times New Roman"/>
        <family val="1"/>
      </rPr>
      <t>(19.1.2)</t>
    </r>
  </si>
  <si>
    <r>
      <t xml:space="preserve">Providing and laying cement concrete 1:5:10 (1 cement : 5 coarse sand : 10 graded stone aggregate 40 mm nominal size) all round S.W. pipes including bed concrete as per standard design: 150 mm diameter S.W. pipe </t>
    </r>
    <r>
      <rPr>
        <b/>
        <sz val="12"/>
        <rFont val="Times New Roman"/>
        <family val="1"/>
      </rPr>
      <t>(19.2.2)</t>
    </r>
  </si>
  <si>
    <r>
      <t xml:space="preserve"> Providing and laying cement concrete 1:5:10 (1 cement : 5 coarse sand : 10 graded stone aggregate 40 mm nominal size) up to haunches of S.W. pipes including bed concrete as per standard design :150 mm diameter S.W. pipe    </t>
    </r>
    <r>
      <rPr>
        <b/>
        <sz val="12"/>
        <color indexed="8"/>
        <rFont val="Times New Roman"/>
        <family val="1"/>
      </rPr>
      <t>(19.3.2)</t>
    </r>
  </si>
  <si>
    <r>
      <t xml:space="preserve">Constructing brick masonry chamber for underground C.I. inspection chamber and bends with 75 class designation bricks in cement mortar 1:4 (1 cement : 4 coarse sand) C.I. cover with frame (light duty) 455 x 610mm internal dimensions, total weight of cover with frame to be not less than 38 kg (weight of cover 23 kg and weight of frame 15 kg) R.C.C. top slab with 1:2:4  mix (1 cement :2  coarse sand : 4 graded stone aggregate 20 mm nominal size) foundation concrete 1:5:10 (1 cement : 5 fine sand : 10 graded stone aggregate 40 mm nominal size), inside plastering 12 mm thick with cement mortar 1:3 (1 cement : 3 coarse sand) finished smooth with a floating coat of neat cement on walls and bed concrete etc. complete as per standard design: Inside dimensions 455x610 mm and 45 cm deep for single pipe line- With F.P.S. bricks </t>
    </r>
    <r>
      <rPr>
        <b/>
        <sz val="12"/>
        <rFont val="Times New Roman"/>
        <family val="1"/>
      </rPr>
      <t>(19.30.1.1)</t>
    </r>
  </si>
  <si>
    <r>
      <t xml:space="preserve">Constructing brick masonry manhole in cement mortar 1:4 ( 1 cement : 4 coarse sand ) with R.C.C. top slab with 1:2:4 mix (1 cement : 2 coarse sand : 4 graded stone aggregate 20 mm nominal size), foundation concrete 1:4:8 mix (1 cement : 4 coarse sand : 8 graded stone aggregate 40 mm nominal size), inside plastering 12 mm thick with cement mortar 1:3 (1 cement : 3 coarse sand) finished with floating coat of neat cement and making channels in cement concrete 1:2:4 (1 cement : 2 coarse sand : 4graded stone aggregate 20 mm nominal size) finished with a floating coat of neat cement complete as per standard design :   With common burnt clay F.P.S. (non modular) bricks of class designation 7.5   </t>
    </r>
    <r>
      <rPr>
        <b/>
        <sz val="12"/>
        <color indexed="8"/>
        <rFont val="Times New Roman"/>
        <family val="1"/>
      </rPr>
      <t>(19.7.3.1)</t>
    </r>
  </si>
  <si>
    <r>
      <t xml:space="preserve">Constructing masonry Chamber 60x60x75 cm inside, in brick work in cement mortar 1:4 (1 cement : 4 coarse sand) for sluice valve, with C.I. surface box 100mm top diameter, 160 mm bottom diameter and 180 mm deep ( inside) with chained lid and RCC top slab 1:2:4 mix (1 cement : 2 coarse sand : 4 graded stone aggregate 20mm nominal size ) , i/c necessary excavation, foundation concrete 1:5:10 (1 cement : 5 fine sand : 10 graded stone aggregate 40 mm nominal size) and inside plastering with cement mortar 1:3 (1 cement : 3 coarse sand) 12 mm thick, finished with a floating coat of neat cement complete as per standard design : With common burnt clay F.P.S.(non modular) bricks of class designation 7.5   </t>
    </r>
    <r>
      <rPr>
        <b/>
        <sz val="12"/>
        <color indexed="8"/>
        <rFont val="Times New Roman"/>
        <family val="1"/>
      </rPr>
      <t>(18.33.1)</t>
    </r>
  </si>
  <si>
    <r>
      <t xml:space="preserve">Constructing masonry Chamber 60x45x50 cm inside, in brick work in cement mortar 1:4 (1 cement : 4 coarse sand) for water meter complete with C.I. double flap surface box 400x200x200 mm (inside) with locking arrangement and RCC top slab 1:2:4 mix (1 cement : 2 coarse sand : 4 graded stone aggregate 20 mm nominal size) , i/c necessary excavation, foundation concrete 1:5:10 ( 1 cement : 5 fine sand:10 graded stone aggregate 40 mm nominal size) and inside plastering with cement mortar 1:3 (1 cement : 3 coarse sand) 12 mm thick, finished with a floating coat of neat cement complete as per standard design : With common burnt clay F.P.S.(non modular) bricks of class designation 7.5   </t>
    </r>
    <r>
      <rPr>
        <b/>
        <sz val="12"/>
        <color indexed="8"/>
        <rFont val="Times New Roman"/>
        <family val="1"/>
      </rPr>
      <t>(18.37.1)</t>
    </r>
  </si>
  <si>
    <r>
      <t xml:space="preserve">Providing and fixing white vitreous china flat back half stall urinal of size 580x380x350 mm with white PVC automatic flushing cistern, with fittings, standard size C.P. brass flush pipe, spreaders with unions and clamps (all in C.P. brass) with waste fitting as per IS : 2556, C.I. trap with outlet grating and other couplings in C.P. brass, including painting of fittings and cutting and making good the walls and floors wherever required :Single half stall urinal with 5 litre P.V.C. automatic flushing cistern </t>
    </r>
    <r>
      <rPr>
        <b/>
        <sz val="12"/>
        <rFont val="Times New Roman"/>
        <family val="1"/>
      </rPr>
      <t>(17.5.1)</t>
    </r>
  </si>
  <si>
    <r>
      <t xml:space="preserve">Providing and fixing ISI marked flush door shutters conforming to IS 2202 (part1)  decorative type, core of block board construction with frame of 1st class hard wood and well matched teak 3 ply veneering with vertical grains or cross bands and face veneers on both faces of shutters. 30 mm thick including ISI marked Stainless Steel butt hinges with necessary screws </t>
    </r>
    <r>
      <rPr>
        <b/>
        <sz val="12"/>
        <rFont val="Times New Roman"/>
        <family val="1"/>
      </rPr>
      <t>(9.20.2)</t>
    </r>
  </si>
  <si>
    <r>
      <t xml:space="preserve">Providing and fixing aluminium sliding door bolts, ISI marked anodised (anodic coating not less than grade AC 10 as per IS : 1868), transparent or dyed to required colour or shade, with nuts and screws etc. complete :250x16 mm </t>
    </r>
    <r>
      <rPr>
        <b/>
        <sz val="12"/>
        <rFont val="Times New Roman"/>
        <family val="1"/>
      </rPr>
      <t>(9.96.2)</t>
    </r>
  </si>
  <si>
    <r>
      <t xml:space="preserve">Providing and fixing aluminium handles, ISI marked, anodised (anodic coating not less than grade AC 10 as per IS : 1868) transparent or dyed to required colour or shade, with necessary screws etc. complete :125 mm </t>
    </r>
    <r>
      <rPr>
        <b/>
        <sz val="12"/>
        <rFont val="Times New Roman"/>
        <family val="1"/>
      </rPr>
      <t>(9.100.1)</t>
    </r>
  </si>
  <si>
    <r>
      <t xml:space="preserve">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 For fixed portion Anodised aluminium (anodised transparent or dyed to required shade according to IS: 1868, Minimum anodic coating of grade AC 15). </t>
    </r>
    <r>
      <rPr>
        <b/>
        <sz val="12"/>
        <rFont val="Times New Roman"/>
        <family val="1"/>
      </rPr>
      <t>(21.1.1.1)</t>
    </r>
  </si>
  <si>
    <r>
      <t xml:space="preserve">Steel work welded in built up sections/ framed work, including cutting, hoisting, fixing in position and applying a priming coat of approved steel primer using structural steel etc. as required. In gratings, frames, guard bar, ladder, railings, brackets, gates and similar works </t>
    </r>
    <r>
      <rPr>
        <b/>
        <sz val="12"/>
        <rFont val="Times New Roman"/>
        <family val="1"/>
      </rPr>
      <t>(10.25.2)</t>
    </r>
  </si>
  <si>
    <r>
      <t>Providing and fixing ball valve (brass) of approved quality, High or low pressure, with plastic floats complete :  25 mm nominal bore</t>
    </r>
    <r>
      <rPr>
        <b/>
        <sz val="12"/>
        <rFont val="Times New Roman"/>
        <family val="1"/>
      </rPr>
      <t>(18.18.3)</t>
    </r>
  </si>
  <si>
    <t>cum</t>
  </si>
  <si>
    <t xml:space="preserve">cum         </t>
  </si>
  <si>
    <t>kg</t>
  </si>
  <si>
    <t>metre</t>
  </si>
  <si>
    <t xml:space="preserve">Nos. </t>
  </si>
  <si>
    <t>Nos.</t>
  </si>
  <si>
    <t>Mtr.</t>
  </si>
  <si>
    <t>Sqm</t>
  </si>
  <si>
    <t>Mtr</t>
  </si>
  <si>
    <t>Mtrs.</t>
  </si>
  <si>
    <t xml:space="preserve">Name of Work: Construction of girl toilet/bathroom for G+2 in Department of Mining Engineering, IIT(BHU)  </t>
  </si>
  <si>
    <t>Contract No:   IIT(BHU)/IWD/</t>
  </si>
  <si>
    <r>
      <t xml:space="preserve">Demolishing lime concrete manually / by mechanical means and disposal of material within 50 metres lead as per direction of Engineer in charge. </t>
    </r>
    <r>
      <rPr>
        <b/>
        <sz val="12"/>
        <color indexed="8"/>
        <rFont val="Times New Roman"/>
        <family val="1"/>
      </rPr>
      <t>(15.1)</t>
    </r>
  </si>
  <si>
    <r>
      <t xml:space="preserve">Providing and laying in position cement concrete of specified grade excluding the cost of centering and shuttering - All work upto plinth level 
</t>
    </r>
    <r>
      <rPr>
        <b/>
        <sz val="12"/>
        <rFont val="Times New Roman"/>
        <family val="1"/>
      </rPr>
      <t>(a)</t>
    </r>
    <r>
      <rPr>
        <sz val="12"/>
        <rFont val="Times New Roman"/>
        <family val="1"/>
      </rPr>
      <t xml:space="preserve"> 1:4:8 (1 Cement : 4 fine sand : 8 graded stone aggregate 40 mm nominal size) </t>
    </r>
    <r>
      <rPr>
        <b/>
        <sz val="12"/>
        <rFont val="Times New Roman"/>
        <family val="1"/>
      </rPr>
      <t>(4.1.8)</t>
    </r>
  </si>
  <si>
    <r>
      <t xml:space="preserve">Centering and shuttering including strutting, propping etc. and  removal of form for:
(a) Lintels, beams, plinth beams, girders, bressumers and cantilevers. </t>
    </r>
    <r>
      <rPr>
        <b/>
        <sz val="12"/>
        <rFont val="Times New Roman"/>
        <family val="1"/>
      </rPr>
      <t>(5.9.5)</t>
    </r>
  </si>
  <si>
    <r>
      <rPr>
        <b/>
        <sz val="12"/>
        <rFont val="Times New Roman"/>
        <family val="1"/>
      </rPr>
      <t>Providing and fixing G.I. pipes complete with G.I. fittings and clamps,including cutting and making good the walls etc.
Internal work - exposed on wall 
(a)</t>
    </r>
    <r>
      <rPr>
        <sz val="12"/>
        <rFont val="Times New Roman"/>
        <family val="1"/>
      </rPr>
      <t xml:space="preserve"> 15mm dia. nominal bore  </t>
    </r>
    <r>
      <rPr>
        <b/>
        <sz val="12"/>
        <rFont val="Times New Roman"/>
        <family val="1"/>
      </rPr>
      <t>(18.10.1)</t>
    </r>
  </si>
  <si>
    <r>
      <t xml:space="preserve">Providing and fixing C.P. brass bib cock of approved quality conforming to IS:8931 
a) 15 mm nominal bore </t>
    </r>
    <r>
      <rPr>
        <b/>
        <sz val="12"/>
        <rFont val="Times New Roman"/>
        <family val="1"/>
      </rPr>
      <t>(18.49.1)</t>
    </r>
  </si>
  <si>
    <r>
      <t xml:space="preserve">Providing and fixing C.P. brass stop cock (concealed)  of standard design  and of approved make conforming to IS:8931
a) 15 mm nominal bore </t>
    </r>
    <r>
      <rPr>
        <b/>
        <sz val="12"/>
        <rFont val="Times New Roman"/>
        <family val="1"/>
      </rPr>
      <t>(18.52.1)</t>
    </r>
  </si>
  <si>
    <r>
      <t xml:space="preserve">Providing and fixing aluminium tower bolts, ISI marked, anodised (anodic
coating not less than grade AC 10 as per IS : 1868 ) transparent or dyed
to required colour or shade, with necessary screws etc. complete :
</t>
    </r>
    <r>
      <rPr>
        <b/>
        <sz val="12"/>
        <rFont val="Times New Roman"/>
        <family val="1"/>
      </rPr>
      <t>(a)</t>
    </r>
    <r>
      <rPr>
        <sz val="12"/>
        <rFont val="Times New Roman"/>
        <family val="1"/>
      </rPr>
      <t xml:space="preserve"> 250x10 mm </t>
    </r>
    <r>
      <rPr>
        <b/>
        <sz val="12"/>
        <rFont val="Times New Roman"/>
        <family val="1"/>
      </rPr>
      <t>(9.97.2)</t>
    </r>
  </si>
  <si>
    <r>
      <t xml:space="preserve">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300mm height including cleaning the surface before treatment. (b)   Laying brick bats with mortar using broken bricks/brick bats 25mm to 115mm size with 50% of cement mortar 1:5 ( 1 cement: 5 coarse sand)admixed with water proofing compound conforming to IS:2645 and approved by Engineer-in-charge over 20mm thick layer of cement mortar of mix 1:5 (1 cement : 5 coarse sand) admixed with water proofing compound conforming to IS:2645 and approved by Engineer-in-charge to required slope and treating similarly the adjoining walls upto 300mm height including rounding of junctions of walls and slabs. (c) After two days of proper curing applying a second coat of cement slurry  using 2.75 kg/sqm of cement admixed with water proofing compound conforming to IS:2645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300x300mm square 3mm deep.    (e) The whole terrace so finished shall be flooded with water for  a minimum period of two weeks for curing and for final test.  All above operations to be done in order and as directed and specified by the Engineer-in-Charge:
With average thickness of 120mm and minimum  thickness at khurra as  65 mm. </t>
    </r>
    <r>
      <rPr>
        <b/>
        <sz val="11"/>
        <color indexed="8"/>
        <rFont val="Times New Roman"/>
        <family val="1"/>
      </rPr>
      <t>(22.7.1)</t>
    </r>
  </si>
  <si>
    <t>Dismantling old plaster or skirting raking out joints and cleaning the surface for plaster including disposal of rubbish to the dumping ground within 50 metres lead.(15.56)</t>
  </si>
  <si>
    <t>Demolishing cement concrete manually/ by mechanical means including disposal of material within 50 metres lead as per direction of Engineer - in - charge. Nominal concrete 1:3:6 or richer mix (i/c equivalent design mix) (15.2.1)</t>
  </si>
  <si>
    <t xml:space="preserve">Demolishing brick work manually / by mechanical means including stacking of serviceable material and disposal of unserviceable material within 50 metres lead as per direction of Engineer-in-charge: In cement mortar  (15.7.4)                                               </t>
  </si>
  <si>
    <t>Demolishing lime concrete manually / by mechanical means and disposal of material within 50 metres lead as per direction of Engineer in charge. (15.1)</t>
  </si>
  <si>
    <t>Earth work in excavation by mechanical means (Hydraulic excavator)/ manual means in foundation trenches or drains (not exceeding 1.5 m in width or 10 sqm on plan) including dressing of sides and ramming of bottoms, lift upto 1.5 m, including getting out the excavated soil and disposal of surplus excavated soil as directed, within  a lead of 50m All kinds of soil. (2.8.1)</t>
  </si>
  <si>
    <t>Providing and laying in position cement concrete of specified grade excluding the cost of centering and shuttering - All work upto plinth level 
(a) 1:4:8 (1 Cement : 4 fine sand : 8 graded stone aggregate 40 mm nominal size) (4.1.8)</t>
  </si>
  <si>
    <t>(b) 1:2:4 (1 Cement : 2 coarse sand : 4 graded stone  aggregate 20 mm nominal size)  (4.1.3)</t>
  </si>
  <si>
    <t>Brick work with common burnt clay F.P.S. (non modular) bricks of class designation 7.5 in  foundation and plinth in : Cement mortar 1:6 (1 cement : 6 coarse sand)(6.1.2)</t>
  </si>
  <si>
    <t>Providing and laying in position specified grade of reinforced cement concrete excluding the cost of centering, shuttering, finishing and reinforcement - All work upto plinth level 1:1.5:3 (1 cement : 1.5 coarse sand (zone-III): 3 graded stone aggregate 20 mm nominal size) (5.1.2)</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</si>
  <si>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 (5.3)</t>
  </si>
  <si>
    <t>Steel reinforcement for R.C.C. work including straightening, cutting, bending, placing in position and binding all complete upto plinth level.Thermo-Mechanically Treated bars of grade Fe-500D or more. (5.22.6)</t>
  </si>
  <si>
    <t>Centering and shuttering including strutting, propping etc. and  removal of form for:
(a) Lintels, beams, plinth beams, girders, bressumers and cantilevers. (5.9.5)</t>
  </si>
  <si>
    <t>(b) Suspended floors, roofs, landings, balconies and access platform (5.9.3)</t>
  </si>
  <si>
    <t>Brick work with common burnt clay F.P.S. (non modular) bricks of class designation 75 in superstructure above plinth level upto floor V level in all shapes and sizes in:Cement mortar 1:6 ( 1 cement : 6 coarse sand) (6.4.2)</t>
  </si>
  <si>
    <t>Providing and laying 75 mm thick compacted bed of dry brick aggregate of 40 mm thick nominal size including spreading, well ramming, consolidating and grouting with jamuna sand, including finishing smooth etc. complete as per direction of Engineer-in-charge. (16.64)</t>
  </si>
  <si>
    <t>Half brick masonry with common burnt clay F.P.S. (non modular) bricks of class designation 75 in superstructure above plinth level up to floor V level  : Cement mortar 1:4 (1 Cement : 4 coarse sand) (6.13.2)</t>
  </si>
  <si>
    <t xml:space="preserve"> 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 1.7 kg/sqm).(22.3)</t>
  </si>
  <si>
    <t xml:space="preserve">12 mm cement plaster of mix :  1:6 (1 cement: 6 coarse sand) (13.4.2)                                    </t>
  </si>
  <si>
    <t>15 mm cement plaster on rough side of single or half brick wall  of mix : 1:6 (1 cement: 6 coarse sand) (13.5.2)</t>
  </si>
  <si>
    <t>Providing and fixing soil, waste and vent pipes : 100 mm dia.  Centrifugally cast (spun) iron socket &amp; spigot (S &amp;S) pipe as per IS :3989 (17.35.1.2)</t>
  </si>
  <si>
    <t>Providing lead caulked joints to sand cast iron/centrifugally cast (spun) iron pipes and fittings of diameter: 100 mm  (17.58.1)</t>
  </si>
  <si>
    <t>Providing and fixing bend of required degree with access door, insertion rubber washer 3 mm thick, bolts and nuts complete.       100 mm Sand cast iron S&amp;S as per IS:- 3989 (17.38.1.2)</t>
  </si>
  <si>
    <t>Providing and fixing plain bend of required degree. 100 mm Sand cast iron S&amp;S as per IS: - 3989 (17.39.1.2)</t>
  </si>
  <si>
    <t>Providing and fixing single equal plain junction of required  degree. 100x100x100mm Sand cast iron S&amp;S as per IS: - 3989 (17.44.1.2)</t>
  </si>
  <si>
    <t>Providing and fixing trap of self cleansing design with screwed down or hinged grating with or without vent arm complete, including cost of cutting and making good the walls and floors :100 mm inlet and 100 mm outlet Sand cast iron S&amp;S as per IS: - 3989 (17.60.1.1)</t>
  </si>
  <si>
    <t>Providing and fixing 100mm sand cast Iron grating for gully trap.(17.29)</t>
  </si>
  <si>
    <t>Providing and fixing water closet squatting pan ( Indian type W.C. pan ) with 100mm sand cast Iron P or S trap, 10 litre low level white P.V.C. flushing cistern with manually controlled device (handle lever) conforming to IS : 7231, with all fittings and fixtures complete including cutting and making good the walls and floors wherever required.:White Vitreous china Orissa pattern W.C. pan.of size 580x440mm with integral type foot rests. (17.1.1)</t>
  </si>
  <si>
    <t>Providing and fixing white vitreous china pedestal type water closet (European type W.C. pan) with seat and lid, 10 litre low level white P.V.C. flushing cistern with manually controlled device (handle lever), conforming to IS : 7231, with all fittings and fixtures complete including cutting and making good the walls and floors wherever required :  W.C. pan with ISI marked white solid plastic seat and lid (17.2.1)</t>
  </si>
  <si>
    <t>Providing and fixing wash basin with C.I. brackets, 15 mm C.P. brass pillar taps, 32 mm C.P. brass waste of standard pattern,  including  painting of fittings and brackets, cutting and making good the walls wherever require :             White Vitreous China Wash basin size 630x450 mm with a single 15 mm C.P. brass pillar tap (17.7.2)</t>
  </si>
  <si>
    <t>Providing and fixing P.V.C. waste pipe for sink or wash basin including P.V.C. waste fittings complete.Semi rigid pipe 32 mm dia (17.28.1.1)</t>
  </si>
  <si>
    <t>Providing and fixing 600x450 mm beveled edge mirror of superior glass (of approved quality) complete with 6 mm thick hard board ground fixed to wooden cleats with C.P. brass screws and washers complete. (17.31)</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</si>
  <si>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(1cement : 3 coarse sand ) finished with a floating coat of neat cement and making necessary channels for the drain etc. complete. For pipes 100 to 250 mm diameter (19.21.1)</t>
  </si>
  <si>
    <t>Providing and fixing G.I. pipes complete with G.I. fittings and clamps,including cutting and making good the walls etc.
Internal work - exposed on wall 
(a) 15mm dia. nominal bore  (18.10.1)</t>
  </si>
  <si>
    <t>(b) 25mm dia. nominal bore (18.10.3)</t>
  </si>
  <si>
    <t>Providing and fixing C.P. brass bib cock of approved quality conforming to IS:8931 
a) 15 mm nominal bore (18.49.1)</t>
  </si>
  <si>
    <t>Providing and fixing C.P. brass stop cock (concealed)  of standard design  and of approved make conforming to IS:8931
a) 15 mm nominal bore (18.52.1)</t>
  </si>
  <si>
    <t>b) 25 to 40 mm nominal bore (18.13.1)</t>
  </si>
  <si>
    <t>Painting G.I. pipes and fittings with synthetic enamel white paint with two coats over a ready mixed priming coat, both of approved quality for new work. 25 mm diameter pipe. (18.38.3)</t>
  </si>
  <si>
    <t>Removing dry or oil bound distemper, water proofing cement paint and the like by scrapping, sand papering and preparing the surface smooth including necessary repairs to scratches etc. complete.(13.91)</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</si>
  <si>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(8.31)</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</si>
  <si>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 (11.37)</t>
  </si>
  <si>
    <t xml:space="preserve"> 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separately).Size of Tile 600x600 mm (11.49.2) </t>
  </si>
  <si>
    <t xml:space="preserve">Providing and laying Vitrified tiles in different sizes (thickness to be specified by the manufacturer), with water absorption less than 0.08% and conforming to IS: 15622, of approved brand &amp; manufacturer, in all colours and shade, in skirting, riser of steps, laid with cement based high polymer modified quick set tile adhesive (water based) conforming to IS: 15477, in average 6 mm thickness, including grouting of joints (Payment for grouting of joints to be made separately).Size of Tile 600x600 mm (11.47.2) </t>
  </si>
  <si>
    <t>Providing and applying white cement based putty of average thickness 1mm, of approved brand and manufacturer, over the plastered wall surface to prepare the surface even and smooth complete. (13.80)</t>
  </si>
  <si>
    <t>Distempering with oil bound washable distemper of approved brand and manufacture to give an even shade New work (two or more coats) over and including water thinnable priming coat with cement primer  (13.41.1)</t>
  </si>
  <si>
    <t>Finishing walls with Acrylic Smooth exterior paint of required shade :New work (Two or more coat applied @ 1.67 ltr/10 sqm over and including priming coat of exterior primer applied @ 2.20 kg/10 sqm) (13.46.1)</t>
  </si>
  <si>
    <t>Excavating trenches of required width for pipes, cables, etc  including excavation for sockets, and dressing of sides, ramming of bottoms, depth upto 1.5  m including getting out  the excavated soil, and then returning the soil as required, in  layers not exceeding 20cm in depth including consolidating each deposited layer by ramming, watering, etc. and disposing of surplus excavated soil as directed , within a lead of 50m All kinds of soil  Pipes, cables etc. exceeding 80mm dia. but not exceeding 300 mm dia. 
(2.10.1.2)</t>
  </si>
  <si>
    <t>Providing, laying and jointing glazed stoneware Class SP-1 with stiff mixture of cement mortar in the proportion of 1:1 (1 cement : 1 fine sand) including testing of joints etc. complete 150 mm diameter  (19.1.2)</t>
  </si>
  <si>
    <t>Providing and laying cement concrete 1:5:10 (1 cement : 5 coarse sand : 10 graded stone aggregate 40 mm nominal size) all round S.W. pipes including bed concrete as per standard design: 150 mm diameter S.W. pipe (19.2.2)</t>
  </si>
  <si>
    <t xml:space="preserve"> Providing and laying cement concrete 1:5:10 (1 cement : 5 coarse sand : 10 graded stone aggregate 40 mm nominal size) up to haunches of S.W. pipes including bed concrete as per standard design :150 mm diameter S.W. pipe    (19.3.2)</t>
  </si>
  <si>
    <t>Constructing brick masonry chamber for underground C.I. inspection chamber and bends with 75 class designation bricks in cement mortar 1:4 (1 cement : 4 coarse sand) C.I. cover with frame (light duty) 455 x 610mm internal dimensions, total weight of cover with frame to be not less than 38 kg (weight of cover 23 kg and weight of frame 15 kg) R.C.C. top slab with 1:2:4  mix (1 cement :2  coarse sand : 4 graded stone aggregate 20 mm nominal size) foundation concrete 1:5:10 (1 cement : 5 fine sand : 10 graded stone aggregate 40 mm nominal size), inside plastering 12 mm thick with cement mortar 1:3 (1 cement : 3 coarse sand) finished smooth with a floating coat of neat cement on walls and bed concrete etc. complete as per standard design: Inside dimensions 455x610 mm and 45 cm deep for single pipe line- With F.P.S. bricks (19.30.1.1)</t>
  </si>
  <si>
    <t>Constructing brick masonry manhole in cement mortar 1:4 ( 1 cement : 4 coarse sand ) with R.C.C. top slab with 1:2:4 mix (1 cement : 2 coarse sand : 4 graded stone aggregate 20 mm nominal size), foundation concrete 1:4:8 mix (1 cement : 4 coarse sand : 8 graded stone aggregate 40 mm nominal size), inside plastering 12 mm thick with cement mortar 1:3 (1 cement : 3 coarse sand) finished with floating coat of neat cement and making channels in cement concrete 1:2:4 (1 cement : 2 coarse sand : 4graded stone aggregate 20 mm nominal size) finished with a floating coat of neat cement complete as per standard design :   With common burnt clay F.P.S. (non modular) bricks of class designation 7.5   (19.7.3.1)</t>
  </si>
  <si>
    <t>Constructing masonry Chamber 60x60x75 cm inside, in brick work in cement mortar 1:4 (1 cement : 4 coarse sand) for sluice valve, with C.I. surface box 100mm top diameter, 160 mm bottom diameter and 180 mm deep ( inside) with chained lid and RCC top slab 1:2:4 mix (1 cement : 2 coarse sand : 4 graded stone aggregate 20mm nominal size ) , i/c necessary excavation, foundation concrete 1:5:10 (1 cement : 5 fine sand : 10 graded stone aggregate 40 mm nominal size) and inside plastering with cement mortar 1:3 (1 cement : 3 coarse sand) 12 mm thick, finished with a floating coat of neat cement complete as per standard design : With common burnt clay F.P.S.(non modular) bricks of class designation 7.5   (18.33.1)</t>
  </si>
  <si>
    <t>Constructing masonry Chamber 60x45x50 cm inside, in brick work in cement mortar 1:4 (1 cement : 4 coarse sand) for water meter complete with C.I. double flap surface box 400x200x200 mm (inside) with locking arrangement and RCC top slab 1:2:4 mix (1 cement : 2 coarse sand : 4 graded stone aggregate 20 mm nominal size) , i/c necessary excavation, foundation concrete 1:5:10 ( 1 cement : 5 fine sand:10 graded stone aggregate 40 mm nominal size) and inside plastering with cement mortar 1:3 (1 cement : 3 coarse sand) 12 mm thick, finished with a floating coat of neat cement complete as per standard design : With common burnt clay F.P.S.(non modular) bricks of class designation 7.5   (18.37.1)</t>
  </si>
  <si>
    <t>Providing and fixing white vitreous china flat back half stall urinal of size 580x380x350 mm with white PVC automatic flushing cistern, with fittings, standard size C.P. brass flush pipe, spreaders with unions and clamps (all in C.P. brass) with waste fitting as per IS : 2556, C.I. trap with outlet grating and other couplings in C.P. brass, including painting of fittings and cutting and making good the walls and floors wherever required :Single half stall urinal with 5 litre P.V.C. automatic flushing cistern (17.5.1)</t>
  </si>
  <si>
    <t>Providing and fixing ISI marked flush door shutters conforming to IS 2202 (part1)  decorative type, core of block board construction with frame of 1st class hard wood and well matched teak 3 ply veneering with vertical grains or cross bands and face veneers on both faces of shutters. 30 mm thick including ISI marked Stainless Steel butt hinges with necessary screws (9.20.2)</t>
  </si>
  <si>
    <t>Providing and fixing aluminium sliding door bolts, ISI marked anodised (anodic coating not less than grade AC 10 as per IS : 1868), transparent or dyed to required colour or shade, with nuts and screws etc. complete :250x16 mm (9.96.2)</t>
  </si>
  <si>
    <t>Providing and fixing aluminium tower bolts, ISI marked, anodised (anodic
coating not less than grade AC 10 as per IS : 1868 ) transparent or dyed
to required colour or shade, with necessary screws etc. complete :
(a) 250x10 mm (9.97.2)</t>
  </si>
  <si>
    <t>(b) 150x10 mm (9.97.4)</t>
  </si>
  <si>
    <t>Providing and fixing aluminium handles, ISI marked, anodised (anodic coating not less than grade AC 10 as per IS : 1868) transparent or dyed to required colour or shade, with necessary screws etc. complete :125 mm (9.100.1)</t>
  </si>
  <si>
    <t>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 For fixed portion Anodised aluminium (anodised transparent or dyed to required shade according to IS: 1868, Minimum anodic coating of grade AC 15). (21.1.1.1)</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</si>
  <si>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 (15.60)</t>
  </si>
  <si>
    <t>Steel work welded in built up sections/ framed work, including cutting, hoisting, fixing in position and applying a priming coat of approved steel primer using structural steel etc. as required. In gratings, frames, guard bar, ladder, railings, brackets, gates and similar works (10.25.2)</t>
  </si>
  <si>
    <t xml:space="preserve"> Providing and fixing gun metal gate valve with C.I. wheel of approved quality (screwed end) :  40 mm nominal bore (18.17.3)</t>
  </si>
  <si>
    <t>Providing and fixing ball valve (brass) of approved quality, High or low pressure, with plastic floats complete :  25 mm nominal bore(18.18.3)</t>
  </si>
  <si>
    <r>
      <t>Making connection of G.I. distribution branch with G.I. main of following sizes by providing and fixing tee, including cutting and threading the pipe etc. complete
b) 25 to 40 mm nominal bore</t>
    </r>
    <r>
      <rPr>
        <b/>
        <sz val="12"/>
        <rFont val="Times New Roman"/>
        <family val="1"/>
      </rPr>
      <t xml:space="preserve"> (18.13.1)</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</si>
</sst>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2"/>
      <name val="Times New Roman"/>
      <family val="1"/>
    </font>
    <font>
      <b/>
      <sz val="12"/>
      <name val="Times New Roman"/>
      <family val="1"/>
    </font>
    <font>
      <b/>
      <sz val="11"/>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1"/>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
      <patternFill patternType="solid">
        <fgColor indexed="10"/>
        <bgColor indexed="64"/>
      </patternFill>
    </fill>
    <fill>
      <patternFill patternType="solid">
        <fgColor indexed="27"/>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medium">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right/>
      <top/>
      <bottom style="thin"/>
    </border>
    <border>
      <left style="thin"/>
      <right style="thin"/>
      <top/>
      <bottom style="thin"/>
    </border>
    <border>
      <left style="thin"/>
      <right style="thin"/>
      <top style="hair"/>
      <bottom style="thin"/>
    </border>
    <border>
      <left style="thin"/>
      <right/>
      <top style="thin"/>
      <bottom style="thin"/>
    </border>
    <border>
      <left style="thin"/>
      <right/>
      <top/>
      <bottom style="thin"/>
    </border>
    <border>
      <left style="thin"/>
      <right style="thin"/>
      <top style="hair"/>
      <bottom style="hair"/>
    </border>
    <border>
      <left style="thin"/>
      <right style="thin"/>
      <top/>
      <bottom style="hair"/>
    </border>
    <border>
      <left style="thin"/>
      <right style="thin"/>
      <top style="hair"/>
      <bottom/>
    </border>
    <border>
      <left style="thin"/>
      <right style="thin"/>
      <top style="thin"/>
      <bottom style="hair"/>
    </border>
    <border>
      <left/>
      <right/>
      <top style="thin"/>
      <bottom style="hair"/>
    </border>
    <border>
      <left style="thin"/>
      <right style="thin"/>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29">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4" xfId="59" applyNumberFormat="1" applyFont="1" applyFill="1" applyBorder="1" applyAlignment="1">
      <alignment horizontal="right" vertical="top"/>
      <protection/>
    </xf>
    <xf numFmtId="2" fontId="7" fillId="0" borderId="14" xfId="58" applyNumberFormat="1" applyFont="1" applyFill="1" applyBorder="1" applyAlignment="1">
      <alignment horizontal="right" vertical="top"/>
      <protection/>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5" xfId="59" applyNumberFormat="1" applyFont="1" applyFill="1" applyBorder="1" applyAlignment="1">
      <alignment horizontal="left" vertical="top"/>
      <protection/>
    </xf>
    <xf numFmtId="0" fontId="16" fillId="0" borderId="12" xfId="56"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0" fillId="0" borderId="13" xfId="59" applyNumberFormat="1" applyFont="1" applyFill="1" applyBorder="1" applyAlignment="1">
      <alignment vertical="top"/>
      <protection/>
    </xf>
    <xf numFmtId="2" fontId="15" fillId="0" borderId="16"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7"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8" fillId="33" borderId="11" xfId="59" applyNumberFormat="1" applyFont="1" applyFill="1" applyBorder="1" applyAlignment="1" applyProtection="1">
      <alignment vertical="center" wrapText="1"/>
      <protection locked="0"/>
    </xf>
    <xf numFmtId="10" fontId="19"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4" fillId="0" borderId="11" xfId="59" applyNumberFormat="1" applyFont="1" applyFill="1" applyBorder="1" applyAlignment="1">
      <alignment horizontal="center" vertical="top"/>
      <protection/>
    </xf>
    <xf numFmtId="0" fontId="14" fillId="0" borderId="11" xfId="59" applyNumberFormat="1" applyFont="1" applyFill="1" applyBorder="1" applyAlignment="1">
      <alignment horizontal="left" wrapText="1" readingOrder="1"/>
      <protection/>
    </xf>
    <xf numFmtId="2" fontId="4" fillId="0" borderId="11" xfId="59" applyNumberFormat="1" applyFont="1" applyFill="1" applyBorder="1" applyAlignment="1">
      <alignment vertical="center"/>
      <protection/>
    </xf>
    <xf numFmtId="2" fontId="4" fillId="0" borderId="11" xfId="59" applyNumberFormat="1" applyFont="1" applyFill="1" applyBorder="1" applyAlignment="1">
      <alignment vertical="top"/>
      <protection/>
    </xf>
    <xf numFmtId="2" fontId="4" fillId="0" borderId="11" xfId="56" applyNumberFormat="1" applyFont="1" applyFill="1" applyBorder="1" applyAlignment="1">
      <alignment vertical="top"/>
      <protection/>
    </xf>
    <xf numFmtId="2" fontId="7" fillId="0" borderId="11" xfId="56" applyNumberFormat="1" applyFont="1" applyFill="1" applyBorder="1" applyAlignment="1" applyProtection="1">
      <alignment horizontal="left" vertical="top"/>
      <protection locked="0"/>
    </xf>
    <xf numFmtId="2" fontId="7" fillId="33" borderId="11" xfId="56" applyNumberFormat="1" applyFont="1" applyFill="1" applyBorder="1" applyAlignment="1" applyProtection="1">
      <alignment horizontal="right" vertical="top"/>
      <protection locked="0"/>
    </xf>
    <xf numFmtId="2" fontId="7" fillId="0" borderId="18" xfId="59" applyNumberFormat="1" applyFont="1" applyFill="1" applyBorder="1" applyAlignment="1">
      <alignment horizontal="right" vertical="top"/>
      <protection/>
    </xf>
    <xf numFmtId="2" fontId="7" fillId="0" borderId="18" xfId="58"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7" fillId="0" borderId="17" xfId="59" applyNumberFormat="1" applyFont="1" applyFill="1" applyBorder="1" applyAlignment="1">
      <alignment horizontal="left" vertical="top"/>
      <protection/>
    </xf>
    <xf numFmtId="0" fontId="7" fillId="0" borderId="19" xfId="59" applyNumberFormat="1" applyFont="1" applyFill="1" applyBorder="1" applyAlignment="1">
      <alignment horizontal="left" vertical="top"/>
      <protection/>
    </xf>
    <xf numFmtId="0" fontId="4" fillId="0" borderId="20" xfId="59" applyNumberFormat="1" applyFont="1" applyFill="1" applyBorder="1" applyAlignment="1">
      <alignment vertical="top"/>
      <protection/>
    </xf>
    <xf numFmtId="0" fontId="4" fillId="0" borderId="0" xfId="59" applyNumberFormat="1" applyFont="1" applyFill="1" applyBorder="1" applyAlignment="1">
      <alignment vertical="top"/>
      <protection/>
    </xf>
    <xf numFmtId="0" fontId="15" fillId="0" borderId="21" xfId="59" applyNumberFormat="1" applyFont="1" applyFill="1" applyBorder="1" applyAlignment="1">
      <alignment vertical="top"/>
      <protection/>
    </xf>
    <xf numFmtId="0" fontId="4" fillId="0" borderId="21" xfId="59" applyNumberFormat="1" applyFont="1" applyFill="1" applyBorder="1" applyAlignment="1">
      <alignment vertical="top"/>
      <protection/>
    </xf>
    <xf numFmtId="2" fontId="15" fillId="0" borderId="17" xfId="59" applyNumberFormat="1" applyFont="1" applyFill="1" applyBorder="1" applyAlignment="1">
      <alignment vertical="top"/>
      <protection/>
    </xf>
    <xf numFmtId="2" fontId="15" fillId="0" borderId="22" xfId="59" applyNumberFormat="1" applyFont="1" applyFill="1" applyBorder="1" applyAlignment="1">
      <alignment vertical="top"/>
      <protection/>
    </xf>
    <xf numFmtId="0" fontId="4" fillId="0" borderId="17" xfId="59" applyNumberFormat="1" applyFont="1" applyFill="1" applyBorder="1" applyAlignment="1">
      <alignment vertical="top" wrapText="1"/>
      <protection/>
    </xf>
    <xf numFmtId="0" fontId="4" fillId="0" borderId="23" xfId="59" applyNumberFormat="1" applyFont="1" applyFill="1" applyBorder="1" applyAlignment="1">
      <alignment horizontal="center" vertical="top"/>
      <protection/>
    </xf>
    <xf numFmtId="0" fontId="14" fillId="0" borderId="23" xfId="59" applyNumberFormat="1" applyFont="1" applyFill="1" applyBorder="1" applyAlignment="1">
      <alignment horizontal="left" wrapText="1" readingOrder="1"/>
      <protection/>
    </xf>
    <xf numFmtId="2" fontId="4" fillId="0" borderId="23" xfId="59" applyNumberFormat="1" applyFont="1" applyFill="1" applyBorder="1" applyAlignment="1">
      <alignment vertical="center"/>
      <protection/>
    </xf>
    <xf numFmtId="2" fontId="7" fillId="0" borderId="23" xfId="56" applyNumberFormat="1" applyFont="1" applyFill="1" applyBorder="1" applyAlignment="1" applyProtection="1">
      <alignment horizontal="right" vertical="top"/>
      <protection locked="0"/>
    </xf>
    <xf numFmtId="2" fontId="7" fillId="0" borderId="23" xfId="59" applyNumberFormat="1" applyFont="1" applyFill="1" applyBorder="1" applyAlignment="1" applyProtection="1">
      <alignment horizontal="right" vertical="top"/>
      <protection/>
    </xf>
    <xf numFmtId="2" fontId="4" fillId="0" borderId="23" xfId="59" applyNumberFormat="1" applyFont="1" applyFill="1" applyBorder="1" applyAlignment="1">
      <alignment vertical="top"/>
      <protection/>
    </xf>
    <xf numFmtId="2" fontId="4" fillId="0" borderId="23" xfId="56" applyNumberFormat="1" applyFont="1" applyFill="1" applyBorder="1" applyAlignment="1">
      <alignment vertical="top"/>
      <protection/>
    </xf>
    <xf numFmtId="2" fontId="7" fillId="0" borderId="23" xfId="56" applyNumberFormat="1" applyFont="1" applyFill="1" applyBorder="1" applyAlignment="1" applyProtection="1">
      <alignment horizontal="left" vertical="top"/>
      <protection locked="0"/>
    </xf>
    <xf numFmtId="2" fontId="7" fillId="33" borderId="23" xfId="56" applyNumberFormat="1" applyFont="1" applyFill="1" applyBorder="1" applyAlignment="1" applyProtection="1">
      <alignment horizontal="right" vertical="top"/>
      <protection locked="0"/>
    </xf>
    <xf numFmtId="2" fontId="7" fillId="0" borderId="23" xfId="56" applyNumberFormat="1" applyFont="1" applyFill="1" applyBorder="1" applyAlignment="1" applyProtection="1">
      <alignment horizontal="center" vertical="top" wrapText="1"/>
      <protection locked="0"/>
    </xf>
    <xf numFmtId="2" fontId="7" fillId="0" borderId="23" xfId="59" applyNumberFormat="1" applyFont="1" applyFill="1" applyBorder="1" applyAlignment="1">
      <alignment horizontal="right" vertical="top"/>
      <protection/>
    </xf>
    <xf numFmtId="2" fontId="7" fillId="0" borderId="23" xfId="58" applyNumberFormat="1" applyFont="1" applyFill="1" applyBorder="1" applyAlignment="1">
      <alignment horizontal="right" vertical="top"/>
      <protection/>
    </xf>
    <xf numFmtId="0" fontId="4" fillId="0" borderId="23" xfId="59" applyNumberFormat="1" applyFont="1" applyFill="1" applyBorder="1" applyAlignment="1">
      <alignment vertical="top" wrapText="1"/>
      <protection/>
    </xf>
    <xf numFmtId="0" fontId="24" fillId="0" borderId="24" xfId="0" applyFont="1" applyFill="1" applyBorder="1" applyAlignment="1">
      <alignment horizontal="justify" vertical="top" wrapText="1" shrinkToFit="1"/>
    </xf>
    <xf numFmtId="173" fontId="63" fillId="0" borderId="25" xfId="0" applyNumberFormat="1" applyFont="1" applyFill="1" applyBorder="1" applyAlignment="1">
      <alignment horizontal="center" wrapText="1"/>
    </xf>
    <xf numFmtId="0" fontId="24" fillId="0" borderId="26" xfId="0" applyFont="1" applyFill="1" applyBorder="1" applyAlignment="1">
      <alignment horizontal="left" vertical="top" wrapText="1"/>
    </xf>
    <xf numFmtId="0" fontId="24" fillId="0" borderId="26" xfId="0" applyFont="1" applyFill="1" applyBorder="1" applyAlignment="1">
      <alignment horizontal="center" wrapText="1"/>
    </xf>
    <xf numFmtId="0" fontId="24" fillId="0" borderId="26" xfId="0" applyFont="1" applyFill="1" applyBorder="1" applyAlignment="1">
      <alignment horizontal="justify" vertical="top" wrapText="1"/>
    </xf>
    <xf numFmtId="0" fontId="63" fillId="0" borderId="27" xfId="0" applyFont="1" applyFill="1" applyBorder="1" applyAlignment="1">
      <alignment horizontal="justify" vertical="justify" wrapText="1"/>
    </xf>
    <xf numFmtId="0" fontId="64" fillId="0" borderId="28" xfId="0" applyFont="1" applyFill="1" applyBorder="1" applyAlignment="1">
      <alignment horizontal="center"/>
    </xf>
    <xf numFmtId="0" fontId="24" fillId="0" borderId="26" xfId="0" applyFont="1" applyFill="1" applyBorder="1" applyAlignment="1">
      <alignment horizontal="justify" vertical="top" wrapText="1" shrinkToFit="1"/>
    </xf>
    <xf numFmtId="0" fontId="24" fillId="0" borderId="29" xfId="0" applyFont="1" applyFill="1" applyBorder="1" applyAlignment="1">
      <alignment horizontal="justify" vertical="top" wrapText="1" shrinkToFit="1"/>
    </xf>
    <xf numFmtId="0" fontId="24" fillId="0" borderId="29" xfId="0" applyFont="1" applyFill="1" applyBorder="1" applyAlignment="1">
      <alignment horizontal="center" wrapText="1" shrinkToFit="1"/>
    </xf>
    <xf numFmtId="0" fontId="24" fillId="0" borderId="26" xfId="0" applyFont="1" applyFill="1" applyBorder="1" applyAlignment="1">
      <alignment horizontal="center" wrapText="1" shrinkToFit="1"/>
    </xf>
    <xf numFmtId="0" fontId="24" fillId="0" borderId="30" xfId="0" applyFont="1" applyFill="1" applyBorder="1" applyAlignment="1">
      <alignment horizontal="justify" vertical="top" wrapText="1" shrinkToFit="1"/>
    </xf>
    <xf numFmtId="0" fontId="24" fillId="0" borderId="30" xfId="0" applyFont="1" applyFill="1" applyBorder="1" applyAlignment="1">
      <alignment horizontal="center" wrapText="1" shrinkToFit="1"/>
    </xf>
    <xf numFmtId="0" fontId="24" fillId="0" borderId="31" xfId="0" applyFont="1" applyFill="1" applyBorder="1" applyAlignment="1">
      <alignment horizontal="justify" vertical="top" wrapText="1" shrinkToFit="1"/>
    </xf>
    <xf numFmtId="0" fontId="24" fillId="0" borderId="31" xfId="0" applyFont="1" applyFill="1" applyBorder="1" applyAlignment="1">
      <alignment horizontal="center" wrapText="1" shrinkToFit="1"/>
    </xf>
    <xf numFmtId="0" fontId="24" fillId="0" borderId="23" xfId="0" applyFont="1" applyFill="1" applyBorder="1" applyAlignment="1">
      <alignment horizontal="justify" vertical="top" wrapText="1"/>
    </xf>
    <xf numFmtId="0" fontId="24" fillId="0" borderId="23" xfId="0" applyFont="1" applyFill="1" applyBorder="1" applyAlignment="1">
      <alignment horizontal="center" wrapText="1" shrinkToFit="1"/>
    </xf>
    <xf numFmtId="0" fontId="24" fillId="0" borderId="32" xfId="0" applyFont="1" applyFill="1" applyBorder="1" applyAlignment="1">
      <alignment horizontal="justify" vertical="top" wrapText="1"/>
    </xf>
    <xf numFmtId="0" fontId="24" fillId="0" borderId="23" xfId="0" applyFont="1" applyFill="1" applyBorder="1" applyAlignment="1">
      <alignment horizontal="center" wrapText="1"/>
    </xf>
    <xf numFmtId="0" fontId="24" fillId="0" borderId="29" xfId="0" applyFont="1" applyFill="1" applyBorder="1" applyAlignment="1">
      <alignment horizontal="justify" vertical="top" wrapText="1"/>
    </xf>
    <xf numFmtId="0" fontId="24" fillId="0" borderId="29" xfId="0" applyFont="1" applyFill="1" applyBorder="1" applyAlignment="1">
      <alignment horizontal="center" wrapText="1"/>
    </xf>
    <xf numFmtId="0" fontId="24" fillId="0" borderId="33" xfId="0" applyFont="1" applyFill="1" applyBorder="1" applyAlignment="1">
      <alignment horizontal="justify" vertical="top" wrapText="1"/>
    </xf>
    <xf numFmtId="0" fontId="24" fillId="0" borderId="28" xfId="0" applyFont="1" applyFill="1" applyBorder="1" applyAlignment="1">
      <alignment horizontal="left" vertical="top" wrapText="1" shrinkToFit="1"/>
    </xf>
    <xf numFmtId="0" fontId="63" fillId="0" borderId="28" xfId="0" applyFont="1" applyFill="1" applyBorder="1" applyAlignment="1">
      <alignment horizontal="center"/>
    </xf>
    <xf numFmtId="0" fontId="24" fillId="0" borderId="25" xfId="0" applyFont="1" applyFill="1" applyBorder="1" applyAlignment="1">
      <alignment horizontal="justify" vertical="top" wrapText="1"/>
    </xf>
    <xf numFmtId="0" fontId="24" fillId="0" borderId="34" xfId="0" applyFont="1" applyFill="1" applyBorder="1" applyAlignment="1">
      <alignment horizontal="justify" vertical="top" wrapText="1"/>
    </xf>
    <xf numFmtId="0" fontId="24" fillId="0" borderId="23" xfId="0" applyFont="1" applyFill="1" applyBorder="1" applyAlignment="1">
      <alignment horizontal="justify" vertical="top" wrapText="1" shrinkToFit="1"/>
    </xf>
    <xf numFmtId="0" fontId="64" fillId="0" borderId="23" xfId="0" applyFont="1" applyFill="1" applyBorder="1" applyAlignment="1">
      <alignment horizontal="justify" vertical="justify" wrapText="1"/>
    </xf>
    <xf numFmtId="0" fontId="64" fillId="34" borderId="28" xfId="0" applyFont="1" applyFill="1" applyBorder="1" applyAlignment="1">
      <alignment horizontal="center"/>
    </xf>
    <xf numFmtId="0" fontId="14" fillId="35" borderId="23" xfId="59" applyNumberFormat="1" applyFont="1" applyFill="1" applyBorder="1" applyAlignment="1">
      <alignment horizontal="left" wrapText="1" readingOrder="1"/>
      <protection/>
    </xf>
    <xf numFmtId="0" fontId="11" fillId="0" borderId="13" xfId="56"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86"/>
  <sheetViews>
    <sheetView showGridLines="0" zoomScale="70" zoomScaleNormal="70" zoomScalePageLayoutView="0" workbookViewId="0" topLeftCell="A1">
      <selection activeCell="A84" sqref="A84"/>
    </sheetView>
  </sheetViews>
  <sheetFormatPr defaultColWidth="9.140625" defaultRowHeight="15"/>
  <cols>
    <col min="1" max="1" width="17.140625" style="1" customWidth="1"/>
    <col min="2" max="2" width="84.28125" style="1" customWidth="1"/>
    <col min="3" max="3" width="46.42187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123" t="str">
        <f>B2&amp;" BoQ"</f>
        <v>Percentage BoQ</v>
      </c>
      <c r="B1" s="123"/>
      <c r="C1" s="123"/>
      <c r="D1" s="123"/>
      <c r="E1" s="123"/>
      <c r="F1" s="123"/>
      <c r="G1" s="123"/>
      <c r="H1" s="123"/>
      <c r="I1" s="123"/>
      <c r="J1" s="123"/>
      <c r="K1" s="123"/>
      <c r="L1" s="123"/>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124" t="s">
        <v>65</v>
      </c>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IE4" s="10"/>
      <c r="IF4" s="10"/>
      <c r="IG4" s="10"/>
      <c r="IH4" s="10"/>
      <c r="II4" s="10"/>
    </row>
    <row r="5" spans="1:243" s="9" customFormat="1" ht="36" customHeight="1">
      <c r="A5" s="124" t="s">
        <v>194</v>
      </c>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IE5" s="10"/>
      <c r="IF5" s="10"/>
      <c r="IG5" s="10"/>
      <c r="IH5" s="10"/>
      <c r="II5" s="10"/>
    </row>
    <row r="6" spans="1:243" s="9" customFormat="1" ht="27" customHeight="1">
      <c r="A6" s="124" t="s">
        <v>195</v>
      </c>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IE6" s="10"/>
      <c r="IF6" s="10"/>
      <c r="IG6" s="10"/>
      <c r="IH6" s="10"/>
      <c r="II6" s="10"/>
    </row>
    <row r="7" spans="1:243" s="9" customFormat="1" ht="13.5" hidden="1">
      <c r="A7" s="125" t="s">
        <v>7</v>
      </c>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IE7" s="10"/>
      <c r="IF7" s="10"/>
      <c r="IG7" s="10"/>
      <c r="IH7" s="10"/>
      <c r="II7" s="10"/>
    </row>
    <row r="8" spans="1:243" s="12" customFormat="1" ht="54.75">
      <c r="A8" s="11" t="s">
        <v>62</v>
      </c>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IE8" s="13"/>
      <c r="IF8" s="13"/>
      <c r="IG8" s="13"/>
      <c r="IH8" s="13"/>
      <c r="II8" s="13"/>
    </row>
    <row r="9" spans="1:243" s="14" customFormat="1" ht="13.5">
      <c r="A9" s="121" t="s">
        <v>8</v>
      </c>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63</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75</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25" customFormat="1" ht="72" customHeight="1">
      <c r="A13" s="22">
        <v>1</v>
      </c>
      <c r="B13" s="91" t="s">
        <v>122</v>
      </c>
      <c r="C13" s="23" t="s">
        <v>36</v>
      </c>
      <c r="D13" s="58">
        <v>93</v>
      </c>
      <c r="E13" s="92" t="s">
        <v>64</v>
      </c>
      <c r="F13" s="58">
        <v>39</v>
      </c>
      <c r="G13" s="28"/>
      <c r="H13" s="29"/>
      <c r="I13" s="27" t="s">
        <v>38</v>
      </c>
      <c r="J13" s="30">
        <f aca="true" t="shared" si="0" ref="J13:J22">IF(I13="Less(-)",-1,1)</f>
        <v>1</v>
      </c>
      <c r="K13" s="31" t="s">
        <v>39</v>
      </c>
      <c r="L13" s="31" t="s">
        <v>4</v>
      </c>
      <c r="M13" s="53"/>
      <c r="N13" s="28"/>
      <c r="O13" s="28"/>
      <c r="P13" s="32"/>
      <c r="Q13" s="28"/>
      <c r="R13" s="28"/>
      <c r="S13" s="32"/>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4">
        <f aca="true" t="shared" si="1" ref="BA13:BA22">total_amount_ba($B$2,$D$2,D13,F13,J13,K13,M13)</f>
        <v>3627</v>
      </c>
      <c r="BB13" s="35">
        <f aca="true" t="shared" si="2" ref="BB13:BB22">BA13+SUM(N13:AZ13)</f>
        <v>3627</v>
      </c>
      <c r="BC13" s="24" t="str">
        <f aca="true" t="shared" si="3" ref="BC13:BC22">SpellNumber(L13,BB13)</f>
        <v>INR  Three Thousand Six Hundred &amp; Twenty Seven  Only</v>
      </c>
      <c r="IA13" s="25">
        <v>1</v>
      </c>
      <c r="IB13" s="57" t="s">
        <v>204</v>
      </c>
      <c r="IC13" s="25" t="s">
        <v>36</v>
      </c>
      <c r="ID13" s="25">
        <v>93</v>
      </c>
      <c r="IE13" s="26" t="s">
        <v>64</v>
      </c>
      <c r="IF13" s="26" t="s">
        <v>40</v>
      </c>
      <c r="IG13" s="26" t="s">
        <v>35</v>
      </c>
      <c r="IH13" s="26">
        <v>123.223</v>
      </c>
      <c r="II13" s="26" t="s">
        <v>37</v>
      </c>
    </row>
    <row r="14" spans="1:243" s="25" customFormat="1" ht="54" customHeight="1">
      <c r="A14" s="22">
        <v>2</v>
      </c>
      <c r="B14" s="93" t="s">
        <v>145</v>
      </c>
      <c r="C14" s="23" t="s">
        <v>41</v>
      </c>
      <c r="D14" s="58">
        <v>6</v>
      </c>
      <c r="E14" s="94" t="s">
        <v>184</v>
      </c>
      <c r="F14" s="58">
        <v>1737.45</v>
      </c>
      <c r="G14" s="28"/>
      <c r="H14" s="28"/>
      <c r="I14" s="27" t="s">
        <v>38</v>
      </c>
      <c r="J14" s="30">
        <f t="shared" si="0"/>
        <v>1</v>
      </c>
      <c r="K14" s="31" t="s">
        <v>39</v>
      </c>
      <c r="L14" s="31" t="s">
        <v>4</v>
      </c>
      <c r="M14" s="54"/>
      <c r="N14" s="28"/>
      <c r="O14" s="28"/>
      <c r="P14" s="32"/>
      <c r="Q14" s="28"/>
      <c r="R14" s="28"/>
      <c r="S14" s="32"/>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4">
        <f t="shared" si="1"/>
        <v>10424.7</v>
      </c>
      <c r="BB14" s="35">
        <f t="shared" si="2"/>
        <v>10424.7</v>
      </c>
      <c r="BC14" s="24" t="str">
        <f t="shared" si="3"/>
        <v>INR  Ten Thousand Four Hundred &amp; Twenty Four  and Paise Seventy Only</v>
      </c>
      <c r="IA14" s="25">
        <v>2</v>
      </c>
      <c r="IB14" s="57" t="s">
        <v>205</v>
      </c>
      <c r="IC14" s="25" t="s">
        <v>41</v>
      </c>
      <c r="ID14" s="25">
        <v>6</v>
      </c>
      <c r="IE14" s="26" t="s">
        <v>184</v>
      </c>
      <c r="IF14" s="26" t="s">
        <v>42</v>
      </c>
      <c r="IG14" s="26" t="s">
        <v>43</v>
      </c>
      <c r="IH14" s="26">
        <v>213</v>
      </c>
      <c r="II14" s="26" t="s">
        <v>37</v>
      </c>
    </row>
    <row r="15" spans="1:243" s="25" customFormat="1" ht="49.5" customHeight="1">
      <c r="A15" s="22">
        <v>3</v>
      </c>
      <c r="B15" s="95" t="s">
        <v>146</v>
      </c>
      <c r="C15" s="23" t="s">
        <v>44</v>
      </c>
      <c r="D15" s="58">
        <v>7</v>
      </c>
      <c r="E15" s="94" t="s">
        <v>184</v>
      </c>
      <c r="F15" s="58">
        <v>1469.9</v>
      </c>
      <c r="G15" s="28"/>
      <c r="H15" s="28"/>
      <c r="I15" s="27" t="s">
        <v>38</v>
      </c>
      <c r="J15" s="30">
        <f t="shared" si="0"/>
        <v>1</v>
      </c>
      <c r="K15" s="31" t="s">
        <v>39</v>
      </c>
      <c r="L15" s="31" t="s">
        <v>4</v>
      </c>
      <c r="M15" s="54"/>
      <c r="N15" s="28"/>
      <c r="O15" s="28"/>
      <c r="P15" s="32"/>
      <c r="Q15" s="28"/>
      <c r="R15" s="28"/>
      <c r="S15" s="32"/>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4">
        <f t="shared" si="1"/>
        <v>10289.3</v>
      </c>
      <c r="BB15" s="35">
        <f t="shared" si="2"/>
        <v>10289.3</v>
      </c>
      <c r="BC15" s="24" t="str">
        <f t="shared" si="3"/>
        <v>INR  Ten Thousand Two Hundred &amp; Eighty Nine  and Paise Thirty Only</v>
      </c>
      <c r="IA15" s="25">
        <v>3</v>
      </c>
      <c r="IB15" s="57" t="s">
        <v>206</v>
      </c>
      <c r="IC15" s="25" t="s">
        <v>44</v>
      </c>
      <c r="ID15" s="25">
        <v>7</v>
      </c>
      <c r="IE15" s="26" t="s">
        <v>184</v>
      </c>
      <c r="IF15" s="26" t="s">
        <v>34</v>
      </c>
      <c r="IG15" s="26" t="s">
        <v>45</v>
      </c>
      <c r="IH15" s="26">
        <v>10</v>
      </c>
      <c r="II15" s="26" t="s">
        <v>37</v>
      </c>
    </row>
    <row r="16" spans="1:243" s="25" customFormat="1" ht="40.5" customHeight="1">
      <c r="A16" s="22">
        <v>4</v>
      </c>
      <c r="B16" s="96" t="s">
        <v>196</v>
      </c>
      <c r="C16" s="23" t="s">
        <v>46</v>
      </c>
      <c r="D16" s="58">
        <v>9</v>
      </c>
      <c r="E16" s="97" t="s">
        <v>184</v>
      </c>
      <c r="F16" s="58">
        <v>607.5</v>
      </c>
      <c r="G16" s="28"/>
      <c r="H16" s="28"/>
      <c r="I16" s="27" t="s">
        <v>38</v>
      </c>
      <c r="J16" s="30">
        <f t="shared" si="0"/>
        <v>1</v>
      </c>
      <c r="K16" s="31" t="s">
        <v>39</v>
      </c>
      <c r="L16" s="31" t="s">
        <v>4</v>
      </c>
      <c r="M16" s="54"/>
      <c r="N16" s="28"/>
      <c r="O16" s="28"/>
      <c r="P16" s="32"/>
      <c r="Q16" s="28"/>
      <c r="R16" s="28"/>
      <c r="S16" s="32"/>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4">
        <f t="shared" si="1"/>
        <v>5467.5</v>
      </c>
      <c r="BB16" s="35">
        <f t="shared" si="2"/>
        <v>5467.5</v>
      </c>
      <c r="BC16" s="24" t="str">
        <f t="shared" si="3"/>
        <v>INR  Five Thousand Four Hundred &amp; Sixty Seven  and Paise Fifty Only</v>
      </c>
      <c r="IA16" s="25">
        <v>4</v>
      </c>
      <c r="IB16" s="57" t="s">
        <v>207</v>
      </c>
      <c r="IC16" s="25" t="s">
        <v>46</v>
      </c>
      <c r="ID16" s="25">
        <v>9</v>
      </c>
      <c r="IE16" s="26" t="s">
        <v>184</v>
      </c>
      <c r="IF16" s="26" t="s">
        <v>47</v>
      </c>
      <c r="IG16" s="26" t="s">
        <v>48</v>
      </c>
      <c r="IH16" s="26">
        <v>10</v>
      </c>
      <c r="II16" s="26" t="s">
        <v>37</v>
      </c>
    </row>
    <row r="17" spans="1:243" s="25" customFormat="1" ht="30" customHeight="1">
      <c r="A17" s="22">
        <v>5</v>
      </c>
      <c r="B17" s="98" t="s">
        <v>147</v>
      </c>
      <c r="C17" s="23" t="s">
        <v>49</v>
      </c>
      <c r="D17" s="58">
        <v>32</v>
      </c>
      <c r="E17" s="94" t="s">
        <v>77</v>
      </c>
      <c r="F17" s="58">
        <v>252.3</v>
      </c>
      <c r="G17" s="28"/>
      <c r="H17" s="28"/>
      <c r="I17" s="27" t="s">
        <v>38</v>
      </c>
      <c r="J17" s="30">
        <f t="shared" si="0"/>
        <v>1</v>
      </c>
      <c r="K17" s="31" t="s">
        <v>39</v>
      </c>
      <c r="L17" s="31" t="s">
        <v>4</v>
      </c>
      <c r="M17" s="54"/>
      <c r="N17" s="28"/>
      <c r="O17" s="28"/>
      <c r="P17" s="32"/>
      <c r="Q17" s="28"/>
      <c r="R17" s="28"/>
      <c r="S17" s="32"/>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4">
        <f t="shared" si="1"/>
        <v>8073.6</v>
      </c>
      <c r="BB17" s="35">
        <f t="shared" si="2"/>
        <v>8073.6</v>
      </c>
      <c r="BC17" s="24" t="str">
        <f t="shared" si="3"/>
        <v>INR  Eight Thousand  &amp;Seventy Three  and Paise Sixty Only</v>
      </c>
      <c r="IA17" s="25">
        <v>5</v>
      </c>
      <c r="IB17" s="57" t="s">
        <v>208</v>
      </c>
      <c r="IC17" s="25" t="s">
        <v>49</v>
      </c>
      <c r="ID17" s="25">
        <v>32</v>
      </c>
      <c r="IE17" s="26" t="s">
        <v>77</v>
      </c>
      <c r="IF17" s="26" t="s">
        <v>40</v>
      </c>
      <c r="IG17" s="26" t="s">
        <v>35</v>
      </c>
      <c r="IH17" s="26">
        <v>123.223</v>
      </c>
      <c r="II17" s="26" t="s">
        <v>37</v>
      </c>
    </row>
    <row r="18" spans="1:243" s="25" customFormat="1" ht="60" customHeight="1">
      <c r="A18" s="22">
        <v>6.1</v>
      </c>
      <c r="B18" s="99" t="s">
        <v>197</v>
      </c>
      <c r="C18" s="23" t="s">
        <v>50</v>
      </c>
      <c r="D18" s="58">
        <v>13</v>
      </c>
      <c r="E18" s="100" t="s">
        <v>184</v>
      </c>
      <c r="F18" s="58">
        <v>5789.6</v>
      </c>
      <c r="G18" s="28"/>
      <c r="H18" s="28"/>
      <c r="I18" s="27" t="s">
        <v>38</v>
      </c>
      <c r="J18" s="30">
        <f t="shared" si="0"/>
        <v>1</v>
      </c>
      <c r="K18" s="31" t="s">
        <v>39</v>
      </c>
      <c r="L18" s="31" t="s">
        <v>4</v>
      </c>
      <c r="M18" s="54"/>
      <c r="N18" s="28"/>
      <c r="O18" s="28"/>
      <c r="P18" s="32"/>
      <c r="Q18" s="28"/>
      <c r="R18" s="28"/>
      <c r="S18" s="32"/>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4">
        <f t="shared" si="1"/>
        <v>75264.8</v>
      </c>
      <c r="BB18" s="35">
        <f t="shared" si="2"/>
        <v>75264.8</v>
      </c>
      <c r="BC18" s="24" t="str">
        <f t="shared" si="3"/>
        <v>INR  Seventy Five Thousand Two Hundred &amp; Sixty Four  and Paise Eighty Only</v>
      </c>
      <c r="IA18" s="25">
        <v>6.1</v>
      </c>
      <c r="IB18" s="57" t="s">
        <v>209</v>
      </c>
      <c r="IC18" s="25" t="s">
        <v>50</v>
      </c>
      <c r="ID18" s="25">
        <v>13</v>
      </c>
      <c r="IE18" s="26" t="s">
        <v>184</v>
      </c>
      <c r="IF18" s="26" t="s">
        <v>34</v>
      </c>
      <c r="IG18" s="26" t="s">
        <v>45</v>
      </c>
      <c r="IH18" s="26">
        <v>10</v>
      </c>
      <c r="II18" s="26" t="s">
        <v>37</v>
      </c>
    </row>
    <row r="19" spans="1:243" s="25" customFormat="1" ht="28.5" customHeight="1">
      <c r="A19" s="22">
        <v>6.2</v>
      </c>
      <c r="B19" s="98" t="s">
        <v>123</v>
      </c>
      <c r="C19" s="23" t="s">
        <v>51</v>
      </c>
      <c r="D19" s="58">
        <v>4</v>
      </c>
      <c r="E19" s="101" t="s">
        <v>184</v>
      </c>
      <c r="F19" s="58">
        <v>6788.6</v>
      </c>
      <c r="G19" s="28"/>
      <c r="H19" s="28"/>
      <c r="I19" s="27" t="s">
        <v>38</v>
      </c>
      <c r="J19" s="30">
        <f t="shared" si="0"/>
        <v>1</v>
      </c>
      <c r="K19" s="31" t="s">
        <v>39</v>
      </c>
      <c r="L19" s="31" t="s">
        <v>4</v>
      </c>
      <c r="M19" s="54"/>
      <c r="N19" s="28"/>
      <c r="O19" s="28"/>
      <c r="P19" s="32"/>
      <c r="Q19" s="28"/>
      <c r="R19" s="28"/>
      <c r="S19" s="32"/>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4">
        <f t="shared" si="1"/>
        <v>27154.4</v>
      </c>
      <c r="BB19" s="35">
        <f t="shared" si="2"/>
        <v>27154.4</v>
      </c>
      <c r="BC19" s="24" t="str">
        <f t="shared" si="3"/>
        <v>INR  Twenty Seven Thousand One Hundred &amp; Fifty Four  and Paise Forty Only</v>
      </c>
      <c r="IA19" s="25">
        <v>6.2</v>
      </c>
      <c r="IB19" s="25" t="s">
        <v>210</v>
      </c>
      <c r="IC19" s="25" t="s">
        <v>51</v>
      </c>
      <c r="ID19" s="25">
        <v>4</v>
      </c>
      <c r="IE19" s="26" t="s">
        <v>184</v>
      </c>
      <c r="IF19" s="26" t="s">
        <v>47</v>
      </c>
      <c r="IG19" s="26" t="s">
        <v>48</v>
      </c>
      <c r="IH19" s="26">
        <v>10</v>
      </c>
      <c r="II19" s="26" t="s">
        <v>37</v>
      </c>
    </row>
    <row r="20" spans="1:243" s="25" customFormat="1" ht="51" customHeight="1">
      <c r="A20" s="22">
        <v>7</v>
      </c>
      <c r="B20" s="98" t="s">
        <v>148</v>
      </c>
      <c r="C20" s="23" t="s">
        <v>52</v>
      </c>
      <c r="D20" s="58">
        <v>10</v>
      </c>
      <c r="E20" s="101" t="s">
        <v>184</v>
      </c>
      <c r="F20" s="58">
        <v>6157.45</v>
      </c>
      <c r="G20" s="28"/>
      <c r="H20" s="28"/>
      <c r="I20" s="27" t="s">
        <v>38</v>
      </c>
      <c r="J20" s="30">
        <f t="shared" si="0"/>
        <v>1</v>
      </c>
      <c r="K20" s="31" t="s">
        <v>39</v>
      </c>
      <c r="L20" s="31" t="s">
        <v>4</v>
      </c>
      <c r="M20" s="54"/>
      <c r="N20" s="28"/>
      <c r="O20" s="28"/>
      <c r="P20" s="32"/>
      <c r="Q20" s="28"/>
      <c r="R20" s="28"/>
      <c r="S20" s="32"/>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4">
        <f t="shared" si="1"/>
        <v>61574.5</v>
      </c>
      <c r="BB20" s="35">
        <f t="shared" si="2"/>
        <v>61574.5</v>
      </c>
      <c r="BC20" s="24" t="str">
        <f t="shared" si="3"/>
        <v>INR  Sixty One Thousand Five Hundred &amp; Seventy Four  and Paise Fifty Only</v>
      </c>
      <c r="IA20" s="25">
        <v>7</v>
      </c>
      <c r="IB20" s="57" t="s">
        <v>211</v>
      </c>
      <c r="IC20" s="25" t="s">
        <v>52</v>
      </c>
      <c r="ID20" s="25">
        <v>10</v>
      </c>
      <c r="IE20" s="26" t="s">
        <v>184</v>
      </c>
      <c r="IF20" s="26" t="s">
        <v>40</v>
      </c>
      <c r="IG20" s="26" t="s">
        <v>35</v>
      </c>
      <c r="IH20" s="26">
        <v>123.223</v>
      </c>
      <c r="II20" s="26" t="s">
        <v>37</v>
      </c>
    </row>
    <row r="21" spans="1:243" s="25" customFormat="1" ht="79.5" customHeight="1">
      <c r="A21" s="22">
        <v>8</v>
      </c>
      <c r="B21" s="98" t="s">
        <v>149</v>
      </c>
      <c r="C21" s="23" t="s">
        <v>53</v>
      </c>
      <c r="D21" s="58">
        <v>9</v>
      </c>
      <c r="E21" s="101" t="s">
        <v>185</v>
      </c>
      <c r="F21" s="58">
        <v>7718.25</v>
      </c>
      <c r="G21" s="28"/>
      <c r="H21" s="28"/>
      <c r="I21" s="27" t="s">
        <v>38</v>
      </c>
      <c r="J21" s="30">
        <f t="shared" si="0"/>
        <v>1</v>
      </c>
      <c r="K21" s="31" t="s">
        <v>39</v>
      </c>
      <c r="L21" s="31" t="s">
        <v>4</v>
      </c>
      <c r="M21" s="54"/>
      <c r="N21" s="28"/>
      <c r="O21" s="28"/>
      <c r="P21" s="32"/>
      <c r="Q21" s="28"/>
      <c r="R21" s="28"/>
      <c r="S21" s="32"/>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4">
        <f t="shared" si="1"/>
        <v>69464.25</v>
      </c>
      <c r="BB21" s="35">
        <f t="shared" si="2"/>
        <v>69464.25</v>
      </c>
      <c r="BC21" s="24" t="str">
        <f t="shared" si="3"/>
        <v>INR  Sixty Nine Thousand Four Hundred &amp; Sixty Four  and Paise Twenty Five Only</v>
      </c>
      <c r="IA21" s="25">
        <v>8</v>
      </c>
      <c r="IB21" s="57" t="s">
        <v>212</v>
      </c>
      <c r="IC21" s="25" t="s">
        <v>53</v>
      </c>
      <c r="ID21" s="25">
        <v>9</v>
      </c>
      <c r="IE21" s="26" t="s">
        <v>185</v>
      </c>
      <c r="IF21" s="26" t="s">
        <v>42</v>
      </c>
      <c r="IG21" s="26" t="s">
        <v>43</v>
      </c>
      <c r="IH21" s="26">
        <v>213</v>
      </c>
      <c r="II21" s="26" t="s">
        <v>37</v>
      </c>
    </row>
    <row r="22" spans="1:243" s="25" customFormat="1" ht="78" customHeight="1">
      <c r="A22" s="22">
        <v>9</v>
      </c>
      <c r="B22" s="102" t="s">
        <v>124</v>
      </c>
      <c r="C22" s="23" t="s">
        <v>54</v>
      </c>
      <c r="D22" s="58">
        <v>14</v>
      </c>
      <c r="E22" s="103" t="s">
        <v>185</v>
      </c>
      <c r="F22" s="58">
        <v>9763.8</v>
      </c>
      <c r="G22" s="28"/>
      <c r="H22" s="28"/>
      <c r="I22" s="27" t="s">
        <v>38</v>
      </c>
      <c r="J22" s="30">
        <f t="shared" si="0"/>
        <v>1</v>
      </c>
      <c r="K22" s="31" t="s">
        <v>39</v>
      </c>
      <c r="L22" s="31" t="s">
        <v>4</v>
      </c>
      <c r="M22" s="54"/>
      <c r="N22" s="28"/>
      <c r="O22" s="28"/>
      <c r="P22" s="32"/>
      <c r="Q22" s="28"/>
      <c r="R22" s="28"/>
      <c r="S22" s="32"/>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4">
        <f t="shared" si="1"/>
        <v>136693.2</v>
      </c>
      <c r="BB22" s="35">
        <f t="shared" si="2"/>
        <v>136693.2</v>
      </c>
      <c r="BC22" s="24" t="str">
        <f t="shared" si="3"/>
        <v>INR  One Lakh Thirty Six Thousand Six Hundred &amp; Ninety Three  and Paise Twenty Only</v>
      </c>
      <c r="IA22" s="25">
        <v>9</v>
      </c>
      <c r="IB22" s="57" t="s">
        <v>213</v>
      </c>
      <c r="IC22" s="25" t="s">
        <v>54</v>
      </c>
      <c r="ID22" s="25">
        <v>14</v>
      </c>
      <c r="IE22" s="26" t="s">
        <v>185</v>
      </c>
      <c r="IF22" s="26" t="s">
        <v>34</v>
      </c>
      <c r="IG22" s="26" t="s">
        <v>45</v>
      </c>
      <c r="IH22" s="26">
        <v>10</v>
      </c>
      <c r="II22" s="26" t="s">
        <v>37</v>
      </c>
    </row>
    <row r="23" spans="1:243" s="25" customFormat="1" ht="48.75" customHeight="1">
      <c r="A23" s="22">
        <v>10</v>
      </c>
      <c r="B23" s="104" t="s">
        <v>150</v>
      </c>
      <c r="C23" s="23" t="s">
        <v>76</v>
      </c>
      <c r="D23" s="58">
        <v>1986</v>
      </c>
      <c r="E23" s="105" t="s">
        <v>186</v>
      </c>
      <c r="F23" s="58">
        <v>83.5</v>
      </c>
      <c r="G23" s="28"/>
      <c r="H23" s="28"/>
      <c r="I23" s="27" t="s">
        <v>38</v>
      </c>
      <c r="J23" s="30">
        <f aca="true" t="shared" si="4" ref="J23:J36">IF(I23="Less(-)",-1,1)</f>
        <v>1</v>
      </c>
      <c r="K23" s="31" t="s">
        <v>39</v>
      </c>
      <c r="L23" s="31" t="s">
        <v>4</v>
      </c>
      <c r="M23" s="54"/>
      <c r="N23" s="28"/>
      <c r="O23" s="28"/>
      <c r="P23" s="32"/>
      <c r="Q23" s="28"/>
      <c r="R23" s="28"/>
      <c r="S23" s="32"/>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4">
        <f aca="true" t="shared" si="5" ref="BA23:BA36">total_amount_ba($B$2,$D$2,D23,F23,J23,K23,M23)</f>
        <v>165831</v>
      </c>
      <c r="BB23" s="35">
        <f aca="true" t="shared" si="6" ref="BB23:BB36">BA23+SUM(N23:AZ23)</f>
        <v>165831</v>
      </c>
      <c r="BC23" s="24" t="str">
        <f aca="true" t="shared" si="7" ref="BC23:BC36">SpellNumber(L23,BB23)</f>
        <v>INR  One Lakh Sixty Five Thousand Eight Hundred &amp; Thirty One  Only</v>
      </c>
      <c r="IA23" s="25">
        <v>10</v>
      </c>
      <c r="IB23" s="57" t="s">
        <v>214</v>
      </c>
      <c r="IC23" s="25" t="s">
        <v>76</v>
      </c>
      <c r="ID23" s="25">
        <v>1986</v>
      </c>
      <c r="IE23" s="26" t="s">
        <v>186</v>
      </c>
      <c r="IF23" s="26" t="s">
        <v>40</v>
      </c>
      <c r="IG23" s="26" t="s">
        <v>35</v>
      </c>
      <c r="IH23" s="26">
        <v>123.223</v>
      </c>
      <c r="II23" s="26" t="s">
        <v>37</v>
      </c>
    </row>
    <row r="24" spans="1:243" s="25" customFormat="1" ht="42.75" customHeight="1">
      <c r="A24" s="22">
        <v>11.1</v>
      </c>
      <c r="B24" s="99" t="s">
        <v>198</v>
      </c>
      <c r="C24" s="23" t="s">
        <v>55</v>
      </c>
      <c r="D24" s="58">
        <v>129</v>
      </c>
      <c r="E24" s="100" t="s">
        <v>64</v>
      </c>
      <c r="F24" s="58">
        <v>552.05</v>
      </c>
      <c r="G24" s="28"/>
      <c r="H24" s="28"/>
      <c r="I24" s="27" t="s">
        <v>38</v>
      </c>
      <c r="J24" s="30">
        <f t="shared" si="4"/>
        <v>1</v>
      </c>
      <c r="K24" s="31" t="s">
        <v>39</v>
      </c>
      <c r="L24" s="31" t="s">
        <v>4</v>
      </c>
      <c r="M24" s="54"/>
      <c r="N24" s="28"/>
      <c r="O24" s="28"/>
      <c r="P24" s="32"/>
      <c r="Q24" s="28"/>
      <c r="R24" s="28"/>
      <c r="S24" s="32"/>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4">
        <f t="shared" si="5"/>
        <v>71214.45</v>
      </c>
      <c r="BB24" s="35">
        <f t="shared" si="6"/>
        <v>71214.45</v>
      </c>
      <c r="BC24" s="24" t="str">
        <f t="shared" si="7"/>
        <v>INR  Seventy One Thousand Two Hundred &amp; Fourteen  and Paise Forty Five Only</v>
      </c>
      <c r="IA24" s="25">
        <v>11.1</v>
      </c>
      <c r="IB24" s="57" t="s">
        <v>215</v>
      </c>
      <c r="IC24" s="25" t="s">
        <v>55</v>
      </c>
      <c r="ID24" s="25">
        <v>129</v>
      </c>
      <c r="IE24" s="26" t="s">
        <v>64</v>
      </c>
      <c r="IF24" s="26" t="s">
        <v>34</v>
      </c>
      <c r="IG24" s="26" t="s">
        <v>45</v>
      </c>
      <c r="IH24" s="26">
        <v>10</v>
      </c>
      <c r="II24" s="26" t="s">
        <v>37</v>
      </c>
    </row>
    <row r="25" spans="1:243" s="25" customFormat="1" ht="39" customHeight="1">
      <c r="A25" s="22">
        <v>11.2</v>
      </c>
      <c r="B25" s="98" t="s">
        <v>125</v>
      </c>
      <c r="C25" s="23" t="s">
        <v>56</v>
      </c>
      <c r="D25" s="58">
        <v>37</v>
      </c>
      <c r="E25" s="101" t="s">
        <v>64</v>
      </c>
      <c r="F25" s="58">
        <v>693.05</v>
      </c>
      <c r="G25" s="28"/>
      <c r="H25" s="36"/>
      <c r="I25" s="27" t="s">
        <v>38</v>
      </c>
      <c r="J25" s="30">
        <f t="shared" si="4"/>
        <v>1</v>
      </c>
      <c r="K25" s="31" t="s">
        <v>39</v>
      </c>
      <c r="L25" s="31" t="s">
        <v>4</v>
      </c>
      <c r="M25" s="54"/>
      <c r="N25" s="28"/>
      <c r="O25" s="28"/>
      <c r="P25" s="32"/>
      <c r="Q25" s="28"/>
      <c r="R25" s="28"/>
      <c r="S25" s="32"/>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4">
        <f t="shared" si="5"/>
        <v>25642.85</v>
      </c>
      <c r="BB25" s="35">
        <f t="shared" si="6"/>
        <v>25642.85</v>
      </c>
      <c r="BC25" s="24" t="str">
        <f t="shared" si="7"/>
        <v>INR  Twenty Five Thousand Six Hundred &amp; Forty Two  and Paise Eighty Five Only</v>
      </c>
      <c r="IA25" s="25">
        <v>11.2</v>
      </c>
      <c r="IB25" s="57" t="s">
        <v>216</v>
      </c>
      <c r="IC25" s="25" t="s">
        <v>56</v>
      </c>
      <c r="ID25" s="25">
        <v>37</v>
      </c>
      <c r="IE25" s="26" t="s">
        <v>64</v>
      </c>
      <c r="IF25" s="26" t="s">
        <v>47</v>
      </c>
      <c r="IG25" s="26" t="s">
        <v>48</v>
      </c>
      <c r="IH25" s="26">
        <v>10</v>
      </c>
      <c r="II25" s="26" t="s">
        <v>37</v>
      </c>
    </row>
    <row r="26" spans="1:243" s="25" customFormat="1" ht="52.5" customHeight="1">
      <c r="A26" s="22">
        <v>12</v>
      </c>
      <c r="B26" s="98" t="s">
        <v>151</v>
      </c>
      <c r="C26" s="23" t="s">
        <v>57</v>
      </c>
      <c r="D26" s="58">
        <v>33</v>
      </c>
      <c r="E26" s="101" t="s">
        <v>184</v>
      </c>
      <c r="F26" s="58">
        <v>7590.45</v>
      </c>
      <c r="G26" s="37"/>
      <c r="H26" s="38"/>
      <c r="I26" s="27" t="s">
        <v>38</v>
      </c>
      <c r="J26" s="30">
        <f t="shared" si="4"/>
        <v>1</v>
      </c>
      <c r="K26" s="31" t="s">
        <v>39</v>
      </c>
      <c r="L26" s="31" t="s">
        <v>4</v>
      </c>
      <c r="M26" s="54"/>
      <c r="N26" s="28"/>
      <c r="O26" s="28"/>
      <c r="P26" s="33"/>
      <c r="Q26" s="28"/>
      <c r="R26" s="28"/>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4">
        <f t="shared" si="5"/>
        <v>250484.85</v>
      </c>
      <c r="BB26" s="35">
        <f t="shared" si="6"/>
        <v>250484.85</v>
      </c>
      <c r="BC26" s="24" t="str">
        <f t="shared" si="7"/>
        <v>INR  Two Lakh Fifty Thousand Four Hundred &amp; Eighty Four  and Paise Eighty Five Only</v>
      </c>
      <c r="IA26" s="25">
        <v>12</v>
      </c>
      <c r="IB26" s="57" t="s">
        <v>217</v>
      </c>
      <c r="IC26" s="25" t="s">
        <v>57</v>
      </c>
      <c r="ID26" s="25">
        <v>33</v>
      </c>
      <c r="IE26" s="26" t="s">
        <v>184</v>
      </c>
      <c r="IF26" s="26" t="s">
        <v>42</v>
      </c>
      <c r="IG26" s="26" t="s">
        <v>59</v>
      </c>
      <c r="IH26" s="26">
        <v>10</v>
      </c>
      <c r="II26" s="26" t="s">
        <v>37</v>
      </c>
    </row>
    <row r="27" spans="1:243" s="25" customFormat="1" ht="69" customHeight="1">
      <c r="A27" s="22">
        <v>13</v>
      </c>
      <c r="B27" s="106" t="s">
        <v>126</v>
      </c>
      <c r="C27" s="23" t="s">
        <v>58</v>
      </c>
      <c r="D27" s="58">
        <v>47</v>
      </c>
      <c r="E27" s="107" t="s">
        <v>64</v>
      </c>
      <c r="F27" s="58">
        <v>176.7</v>
      </c>
      <c r="G27" s="37"/>
      <c r="H27" s="38"/>
      <c r="I27" s="27" t="s">
        <v>38</v>
      </c>
      <c r="J27" s="30">
        <f t="shared" si="4"/>
        <v>1</v>
      </c>
      <c r="K27" s="31" t="s">
        <v>39</v>
      </c>
      <c r="L27" s="31" t="s">
        <v>4</v>
      </c>
      <c r="M27" s="54"/>
      <c r="N27" s="28"/>
      <c r="O27" s="28"/>
      <c r="P27" s="33"/>
      <c r="Q27" s="28"/>
      <c r="R27" s="28"/>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4">
        <f t="shared" si="5"/>
        <v>8304.9</v>
      </c>
      <c r="BB27" s="35">
        <f t="shared" si="6"/>
        <v>8304.9</v>
      </c>
      <c r="BC27" s="24" t="str">
        <f t="shared" si="7"/>
        <v>INR  Eight Thousand Three Hundred &amp; Four  and Paise Ninety Only</v>
      </c>
      <c r="IA27" s="25">
        <v>13</v>
      </c>
      <c r="IB27" s="57" t="s">
        <v>218</v>
      </c>
      <c r="IC27" s="25" t="s">
        <v>58</v>
      </c>
      <c r="ID27" s="25">
        <v>47</v>
      </c>
      <c r="IE27" s="26" t="s">
        <v>64</v>
      </c>
      <c r="IF27" s="26" t="s">
        <v>42</v>
      </c>
      <c r="IG27" s="26" t="s">
        <v>59</v>
      </c>
      <c r="IH27" s="26">
        <v>10</v>
      </c>
      <c r="II27" s="26" t="s">
        <v>37</v>
      </c>
    </row>
    <row r="28" spans="1:243" s="25" customFormat="1" ht="58.5" customHeight="1">
      <c r="A28" s="22">
        <v>14</v>
      </c>
      <c r="B28" s="98" t="s">
        <v>152</v>
      </c>
      <c r="C28" s="23" t="s">
        <v>66</v>
      </c>
      <c r="D28" s="58">
        <v>62</v>
      </c>
      <c r="E28" s="101" t="s">
        <v>64</v>
      </c>
      <c r="F28" s="58">
        <v>932.1</v>
      </c>
      <c r="G28" s="37"/>
      <c r="H28" s="38"/>
      <c r="I28" s="27" t="s">
        <v>38</v>
      </c>
      <c r="J28" s="30">
        <f t="shared" si="4"/>
        <v>1</v>
      </c>
      <c r="K28" s="31" t="s">
        <v>39</v>
      </c>
      <c r="L28" s="31" t="s">
        <v>4</v>
      </c>
      <c r="M28" s="54"/>
      <c r="N28" s="28"/>
      <c r="O28" s="28"/>
      <c r="P28" s="33"/>
      <c r="Q28" s="28"/>
      <c r="R28" s="28"/>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4">
        <f t="shared" si="5"/>
        <v>57790.2</v>
      </c>
      <c r="BB28" s="35">
        <f t="shared" si="6"/>
        <v>57790.2</v>
      </c>
      <c r="BC28" s="24" t="str">
        <f t="shared" si="7"/>
        <v>INR  Fifty Seven Thousand Seven Hundred &amp; Ninety  and Paise Twenty Only</v>
      </c>
      <c r="IA28" s="25">
        <v>14</v>
      </c>
      <c r="IB28" s="57" t="s">
        <v>219</v>
      </c>
      <c r="IC28" s="25" t="s">
        <v>66</v>
      </c>
      <c r="ID28" s="25">
        <v>62</v>
      </c>
      <c r="IE28" s="26" t="s">
        <v>64</v>
      </c>
      <c r="IF28" s="26" t="s">
        <v>42</v>
      </c>
      <c r="IG28" s="26" t="s">
        <v>59</v>
      </c>
      <c r="IH28" s="26">
        <v>10</v>
      </c>
      <c r="II28" s="26" t="s">
        <v>37</v>
      </c>
    </row>
    <row r="29" spans="1:243" s="25" customFormat="1" ht="175.5" customHeight="1">
      <c r="A29" s="22">
        <v>15</v>
      </c>
      <c r="B29" s="108" t="s">
        <v>127</v>
      </c>
      <c r="C29" s="23" t="s">
        <v>67</v>
      </c>
      <c r="D29" s="58">
        <v>30</v>
      </c>
      <c r="E29" s="94" t="s">
        <v>64</v>
      </c>
      <c r="F29" s="58">
        <v>705.7</v>
      </c>
      <c r="G29" s="37"/>
      <c r="H29" s="38"/>
      <c r="I29" s="27" t="s">
        <v>38</v>
      </c>
      <c r="J29" s="30">
        <f>IF(I29="Less(-)",-1,1)</f>
        <v>1</v>
      </c>
      <c r="K29" s="31" t="s">
        <v>39</v>
      </c>
      <c r="L29" s="31" t="s">
        <v>4</v>
      </c>
      <c r="M29" s="54"/>
      <c r="N29" s="28"/>
      <c r="O29" s="28"/>
      <c r="P29" s="33"/>
      <c r="Q29" s="28"/>
      <c r="R29" s="28"/>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4">
        <f>total_amount_ba($B$2,$D$2,D29,F29,J29,K29,M29)</f>
        <v>21171</v>
      </c>
      <c r="BB29" s="35">
        <f>BA29+SUM(N29:AZ29)</f>
        <v>21171</v>
      </c>
      <c r="BC29" s="24" t="str">
        <f>SpellNumber(L29,BB29)</f>
        <v>INR  Twenty One Thousand One Hundred &amp; Seventy One  Only</v>
      </c>
      <c r="IA29" s="25">
        <v>15</v>
      </c>
      <c r="IB29" s="57" t="s">
        <v>220</v>
      </c>
      <c r="IC29" s="25" t="s">
        <v>67</v>
      </c>
      <c r="ID29" s="25">
        <v>30</v>
      </c>
      <c r="IE29" s="26" t="s">
        <v>64</v>
      </c>
      <c r="IF29" s="26" t="s">
        <v>42</v>
      </c>
      <c r="IG29" s="26" t="s">
        <v>59</v>
      </c>
      <c r="IH29" s="26">
        <v>10</v>
      </c>
      <c r="II29" s="26" t="s">
        <v>37</v>
      </c>
    </row>
    <row r="30" spans="1:243" s="25" customFormat="1" ht="47.25" customHeight="1">
      <c r="A30" s="22">
        <v>16</v>
      </c>
      <c r="B30" s="95" t="s">
        <v>153</v>
      </c>
      <c r="C30" s="23" t="s">
        <v>68</v>
      </c>
      <c r="D30" s="58">
        <v>546</v>
      </c>
      <c r="E30" s="94" t="s">
        <v>64</v>
      </c>
      <c r="F30" s="58">
        <v>263.55</v>
      </c>
      <c r="G30" s="37"/>
      <c r="H30" s="38"/>
      <c r="I30" s="27" t="s">
        <v>38</v>
      </c>
      <c r="J30" s="30">
        <f t="shared" si="4"/>
        <v>1</v>
      </c>
      <c r="K30" s="31" t="s">
        <v>39</v>
      </c>
      <c r="L30" s="31" t="s">
        <v>4</v>
      </c>
      <c r="M30" s="54"/>
      <c r="N30" s="28"/>
      <c r="O30" s="28"/>
      <c r="P30" s="33"/>
      <c r="Q30" s="28"/>
      <c r="R30" s="28"/>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4">
        <f t="shared" si="5"/>
        <v>143898.3</v>
      </c>
      <c r="BB30" s="35">
        <f t="shared" si="6"/>
        <v>143898.3</v>
      </c>
      <c r="BC30" s="24" t="str">
        <f t="shared" si="7"/>
        <v>INR  One Lakh Forty Three Thousand Eight Hundred &amp; Ninety Eight  and Paise Thirty Only</v>
      </c>
      <c r="IA30" s="25">
        <v>16</v>
      </c>
      <c r="IB30" s="57" t="s">
        <v>221</v>
      </c>
      <c r="IC30" s="25" t="s">
        <v>68</v>
      </c>
      <c r="ID30" s="25">
        <v>546</v>
      </c>
      <c r="IE30" s="26" t="s">
        <v>64</v>
      </c>
      <c r="IF30" s="26" t="s">
        <v>42</v>
      </c>
      <c r="IG30" s="26" t="s">
        <v>59</v>
      </c>
      <c r="IH30" s="26">
        <v>10</v>
      </c>
      <c r="II30" s="26" t="s">
        <v>37</v>
      </c>
    </row>
    <row r="31" spans="1:243" s="25" customFormat="1" ht="45.75" customHeight="1">
      <c r="A31" s="22">
        <v>17</v>
      </c>
      <c r="B31" s="95" t="s">
        <v>154</v>
      </c>
      <c r="C31" s="23" t="s">
        <v>69</v>
      </c>
      <c r="D31" s="58">
        <v>238</v>
      </c>
      <c r="E31" s="94" t="s">
        <v>64</v>
      </c>
      <c r="F31" s="58">
        <v>303.9</v>
      </c>
      <c r="G31" s="37"/>
      <c r="H31" s="38"/>
      <c r="I31" s="27" t="s">
        <v>38</v>
      </c>
      <c r="J31" s="30">
        <f t="shared" si="4"/>
        <v>1</v>
      </c>
      <c r="K31" s="31" t="s">
        <v>39</v>
      </c>
      <c r="L31" s="31" t="s">
        <v>4</v>
      </c>
      <c r="M31" s="54"/>
      <c r="N31" s="28"/>
      <c r="O31" s="28"/>
      <c r="P31" s="33"/>
      <c r="Q31" s="28"/>
      <c r="R31" s="28"/>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4">
        <f t="shared" si="5"/>
        <v>72328.2</v>
      </c>
      <c r="BB31" s="35">
        <f t="shared" si="6"/>
        <v>72328.2</v>
      </c>
      <c r="BC31" s="24" t="str">
        <f t="shared" si="7"/>
        <v>INR  Seventy Two Thousand Three Hundred &amp; Twenty Eight  and Paise Twenty Only</v>
      </c>
      <c r="IA31" s="25">
        <v>17</v>
      </c>
      <c r="IB31" s="57" t="s">
        <v>222</v>
      </c>
      <c r="IC31" s="25" t="s">
        <v>69</v>
      </c>
      <c r="ID31" s="25">
        <v>238</v>
      </c>
      <c r="IE31" s="26" t="s">
        <v>64</v>
      </c>
      <c r="IF31" s="26" t="s">
        <v>42</v>
      </c>
      <c r="IG31" s="26" t="s">
        <v>59</v>
      </c>
      <c r="IH31" s="26">
        <v>10</v>
      </c>
      <c r="II31" s="26" t="s">
        <v>37</v>
      </c>
    </row>
    <row r="32" spans="1:243" s="25" customFormat="1" ht="54" customHeight="1">
      <c r="A32" s="22">
        <v>18</v>
      </c>
      <c r="B32" s="95" t="s">
        <v>155</v>
      </c>
      <c r="C32" s="23" t="s">
        <v>70</v>
      </c>
      <c r="D32" s="58">
        <v>30</v>
      </c>
      <c r="E32" s="94" t="s">
        <v>187</v>
      </c>
      <c r="F32" s="58">
        <v>1092.2</v>
      </c>
      <c r="G32" s="37"/>
      <c r="H32" s="38"/>
      <c r="I32" s="27" t="s">
        <v>38</v>
      </c>
      <c r="J32" s="30">
        <f t="shared" si="4"/>
        <v>1</v>
      </c>
      <c r="K32" s="31" t="s">
        <v>39</v>
      </c>
      <c r="L32" s="31" t="s">
        <v>4</v>
      </c>
      <c r="M32" s="54"/>
      <c r="N32" s="28"/>
      <c r="O32" s="28"/>
      <c r="P32" s="33"/>
      <c r="Q32" s="28"/>
      <c r="R32" s="28"/>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4">
        <f t="shared" si="5"/>
        <v>32766</v>
      </c>
      <c r="BB32" s="35">
        <f t="shared" si="6"/>
        <v>32766</v>
      </c>
      <c r="BC32" s="24" t="str">
        <f t="shared" si="7"/>
        <v>INR  Thirty Two Thousand Seven Hundred &amp; Sixty Six  Only</v>
      </c>
      <c r="IA32" s="25">
        <v>18</v>
      </c>
      <c r="IB32" s="57" t="s">
        <v>223</v>
      </c>
      <c r="IC32" s="25" t="s">
        <v>70</v>
      </c>
      <c r="ID32" s="25">
        <v>30</v>
      </c>
      <c r="IE32" s="26" t="s">
        <v>187</v>
      </c>
      <c r="IF32" s="26" t="s">
        <v>42</v>
      </c>
      <c r="IG32" s="26" t="s">
        <v>59</v>
      </c>
      <c r="IH32" s="26">
        <v>10</v>
      </c>
      <c r="II32" s="26" t="s">
        <v>37</v>
      </c>
    </row>
    <row r="33" spans="1:243" s="25" customFormat="1" ht="46.5" customHeight="1">
      <c r="A33" s="22">
        <v>19</v>
      </c>
      <c r="B33" s="95" t="s">
        <v>156</v>
      </c>
      <c r="C33" s="23" t="s">
        <v>71</v>
      </c>
      <c r="D33" s="58">
        <v>24</v>
      </c>
      <c r="E33" s="94" t="s">
        <v>188</v>
      </c>
      <c r="F33" s="58">
        <v>481.45</v>
      </c>
      <c r="G33" s="37"/>
      <c r="H33" s="38"/>
      <c r="I33" s="27" t="s">
        <v>38</v>
      </c>
      <c r="J33" s="30">
        <f t="shared" si="4"/>
        <v>1</v>
      </c>
      <c r="K33" s="31" t="s">
        <v>39</v>
      </c>
      <c r="L33" s="31" t="s">
        <v>4</v>
      </c>
      <c r="M33" s="54"/>
      <c r="N33" s="28"/>
      <c r="O33" s="28"/>
      <c r="P33" s="33"/>
      <c r="Q33" s="28"/>
      <c r="R33" s="28"/>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4">
        <f t="shared" si="5"/>
        <v>11554.8</v>
      </c>
      <c r="BB33" s="35">
        <f t="shared" si="6"/>
        <v>11554.8</v>
      </c>
      <c r="BC33" s="24" t="str">
        <f t="shared" si="7"/>
        <v>INR  Eleven Thousand Five Hundred &amp; Fifty Four  and Paise Eighty Only</v>
      </c>
      <c r="IA33" s="25">
        <v>19</v>
      </c>
      <c r="IB33" s="57" t="s">
        <v>224</v>
      </c>
      <c r="IC33" s="25" t="s">
        <v>71</v>
      </c>
      <c r="ID33" s="25">
        <v>24</v>
      </c>
      <c r="IE33" s="26" t="s">
        <v>188</v>
      </c>
      <c r="IF33" s="26" t="s">
        <v>42</v>
      </c>
      <c r="IG33" s="26" t="s">
        <v>59</v>
      </c>
      <c r="IH33" s="26">
        <v>10</v>
      </c>
      <c r="II33" s="26" t="s">
        <v>37</v>
      </c>
    </row>
    <row r="34" spans="1:243" s="25" customFormat="1" ht="57" customHeight="1">
      <c r="A34" s="22">
        <v>20</v>
      </c>
      <c r="B34" s="95" t="s">
        <v>157</v>
      </c>
      <c r="C34" s="23" t="s">
        <v>72</v>
      </c>
      <c r="D34" s="58">
        <v>9</v>
      </c>
      <c r="E34" s="94" t="s">
        <v>188</v>
      </c>
      <c r="F34" s="58">
        <v>461.65</v>
      </c>
      <c r="G34" s="37"/>
      <c r="H34" s="38"/>
      <c r="I34" s="27" t="s">
        <v>38</v>
      </c>
      <c r="J34" s="30">
        <f t="shared" si="4"/>
        <v>1</v>
      </c>
      <c r="K34" s="31" t="s">
        <v>39</v>
      </c>
      <c r="L34" s="31" t="s">
        <v>4</v>
      </c>
      <c r="M34" s="54"/>
      <c r="N34" s="28"/>
      <c r="O34" s="28"/>
      <c r="P34" s="33"/>
      <c r="Q34" s="28"/>
      <c r="R34" s="28"/>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4">
        <f t="shared" si="5"/>
        <v>4154.85</v>
      </c>
      <c r="BB34" s="35">
        <f t="shared" si="6"/>
        <v>4154.85</v>
      </c>
      <c r="BC34" s="24" t="str">
        <f t="shared" si="7"/>
        <v>INR  Four Thousand One Hundred &amp; Fifty Four  and Paise Eighty Five Only</v>
      </c>
      <c r="IA34" s="25">
        <v>20</v>
      </c>
      <c r="IB34" s="57" t="s">
        <v>225</v>
      </c>
      <c r="IC34" s="25" t="s">
        <v>72</v>
      </c>
      <c r="ID34" s="25">
        <v>9</v>
      </c>
      <c r="IE34" s="26" t="s">
        <v>188</v>
      </c>
      <c r="IF34" s="26" t="s">
        <v>42</v>
      </c>
      <c r="IG34" s="26" t="s">
        <v>59</v>
      </c>
      <c r="IH34" s="26">
        <v>10</v>
      </c>
      <c r="II34" s="26" t="s">
        <v>37</v>
      </c>
    </row>
    <row r="35" spans="1:243" s="25" customFormat="1" ht="35.25" customHeight="1">
      <c r="A35" s="22">
        <v>21</v>
      </c>
      <c r="B35" s="95" t="s">
        <v>158</v>
      </c>
      <c r="C35" s="23" t="s">
        <v>73</v>
      </c>
      <c r="D35" s="58">
        <v>9</v>
      </c>
      <c r="E35" s="94" t="s">
        <v>188</v>
      </c>
      <c r="F35" s="58">
        <v>390.75</v>
      </c>
      <c r="G35" s="37"/>
      <c r="H35" s="38"/>
      <c r="I35" s="27" t="s">
        <v>38</v>
      </c>
      <c r="J35" s="30">
        <f t="shared" si="4"/>
        <v>1</v>
      </c>
      <c r="K35" s="31" t="s">
        <v>39</v>
      </c>
      <c r="L35" s="31" t="s">
        <v>4</v>
      </c>
      <c r="M35" s="54"/>
      <c r="N35" s="28"/>
      <c r="O35" s="28"/>
      <c r="P35" s="33"/>
      <c r="Q35" s="28"/>
      <c r="R35" s="28"/>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4">
        <f t="shared" si="5"/>
        <v>3516.75</v>
      </c>
      <c r="BB35" s="35">
        <f t="shared" si="6"/>
        <v>3516.75</v>
      </c>
      <c r="BC35" s="24" t="str">
        <f t="shared" si="7"/>
        <v>INR  Three Thousand Five Hundred &amp; Sixteen  and Paise Seventy Five Only</v>
      </c>
      <c r="IA35" s="25">
        <v>21</v>
      </c>
      <c r="IB35" s="57" t="s">
        <v>226</v>
      </c>
      <c r="IC35" s="25" t="s">
        <v>73</v>
      </c>
      <c r="ID35" s="25">
        <v>9</v>
      </c>
      <c r="IE35" s="26" t="s">
        <v>188</v>
      </c>
      <c r="IF35" s="26" t="s">
        <v>42</v>
      </c>
      <c r="IG35" s="26" t="s">
        <v>59</v>
      </c>
      <c r="IH35" s="26">
        <v>10</v>
      </c>
      <c r="II35" s="26" t="s">
        <v>37</v>
      </c>
    </row>
    <row r="36" spans="1:243" s="25" customFormat="1" ht="57" customHeight="1">
      <c r="A36" s="22">
        <v>22</v>
      </c>
      <c r="B36" s="95" t="s">
        <v>159</v>
      </c>
      <c r="C36" s="23" t="s">
        <v>74</v>
      </c>
      <c r="D36" s="58">
        <v>9</v>
      </c>
      <c r="E36" s="94" t="s">
        <v>189</v>
      </c>
      <c r="F36" s="58">
        <v>667.7</v>
      </c>
      <c r="G36" s="37"/>
      <c r="H36" s="38"/>
      <c r="I36" s="27" t="s">
        <v>38</v>
      </c>
      <c r="J36" s="30">
        <f t="shared" si="4"/>
        <v>1</v>
      </c>
      <c r="K36" s="31" t="s">
        <v>39</v>
      </c>
      <c r="L36" s="31" t="s">
        <v>4</v>
      </c>
      <c r="M36" s="54"/>
      <c r="N36" s="28"/>
      <c r="O36" s="28"/>
      <c r="P36" s="33"/>
      <c r="Q36" s="28"/>
      <c r="R36" s="28"/>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4">
        <f t="shared" si="5"/>
        <v>6009.3</v>
      </c>
      <c r="BB36" s="35">
        <f t="shared" si="6"/>
        <v>6009.3</v>
      </c>
      <c r="BC36" s="24" t="str">
        <f t="shared" si="7"/>
        <v>INR  Six Thousand  &amp;Nine  and Paise Thirty Only</v>
      </c>
      <c r="IA36" s="25">
        <v>22</v>
      </c>
      <c r="IB36" s="57" t="s">
        <v>227</v>
      </c>
      <c r="IC36" s="25" t="s">
        <v>74</v>
      </c>
      <c r="ID36" s="25">
        <v>9</v>
      </c>
      <c r="IE36" s="26" t="s">
        <v>189</v>
      </c>
      <c r="IF36" s="26" t="s">
        <v>42</v>
      </c>
      <c r="IG36" s="26" t="s">
        <v>59</v>
      </c>
      <c r="IH36" s="26">
        <v>10</v>
      </c>
      <c r="II36" s="26" t="s">
        <v>37</v>
      </c>
    </row>
    <row r="37" spans="1:243" s="25" customFormat="1" ht="57" customHeight="1">
      <c r="A37" s="22">
        <v>23</v>
      </c>
      <c r="B37" s="95" t="s">
        <v>160</v>
      </c>
      <c r="C37" s="23" t="s">
        <v>81</v>
      </c>
      <c r="D37" s="58">
        <v>9</v>
      </c>
      <c r="E37" s="94" t="s">
        <v>188</v>
      </c>
      <c r="F37" s="58">
        <v>1512.55</v>
      </c>
      <c r="G37" s="37"/>
      <c r="H37" s="38"/>
      <c r="I37" s="27" t="s">
        <v>38</v>
      </c>
      <c r="J37" s="30">
        <f aca="true" t="shared" si="8" ref="J37:J77">IF(I37="Less(-)",-1,1)</f>
        <v>1</v>
      </c>
      <c r="K37" s="31" t="s">
        <v>39</v>
      </c>
      <c r="L37" s="31" t="s">
        <v>4</v>
      </c>
      <c r="M37" s="54"/>
      <c r="N37" s="28"/>
      <c r="O37" s="28"/>
      <c r="P37" s="33"/>
      <c r="Q37" s="28"/>
      <c r="R37" s="28"/>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4">
        <f aca="true" t="shared" si="9" ref="BA37:BA67">total_amount_ba($B$2,$D$2,D37,F37,J37,K37,M37)</f>
        <v>13612.95</v>
      </c>
      <c r="BB37" s="35">
        <f aca="true" t="shared" si="10" ref="BB37:BB67">BA37+SUM(N37:AZ37)</f>
        <v>13612.95</v>
      </c>
      <c r="BC37" s="24" t="str">
        <f aca="true" t="shared" si="11" ref="BC37:BC67">SpellNumber(L37,BB37)</f>
        <v>INR  Thirteen Thousand Six Hundred &amp; Twelve  and Paise Ninety Five Only</v>
      </c>
      <c r="IA37" s="25">
        <v>23</v>
      </c>
      <c r="IB37" s="57" t="s">
        <v>228</v>
      </c>
      <c r="IC37" s="25" t="s">
        <v>81</v>
      </c>
      <c r="ID37" s="25">
        <v>9</v>
      </c>
      <c r="IE37" s="26" t="s">
        <v>188</v>
      </c>
      <c r="IF37" s="26" t="s">
        <v>42</v>
      </c>
      <c r="IG37" s="26" t="s">
        <v>59</v>
      </c>
      <c r="IH37" s="26">
        <v>10</v>
      </c>
      <c r="II37" s="26" t="s">
        <v>37</v>
      </c>
    </row>
    <row r="38" spans="1:243" s="25" customFormat="1" ht="27" customHeight="1">
      <c r="A38" s="22">
        <v>24</v>
      </c>
      <c r="B38" s="106" t="s">
        <v>128</v>
      </c>
      <c r="C38" s="23" t="s">
        <v>82</v>
      </c>
      <c r="D38" s="58">
        <v>9</v>
      </c>
      <c r="E38" s="109" t="s">
        <v>188</v>
      </c>
      <c r="F38" s="58">
        <v>44.6</v>
      </c>
      <c r="G38" s="37"/>
      <c r="H38" s="38"/>
      <c r="I38" s="27" t="s">
        <v>38</v>
      </c>
      <c r="J38" s="30">
        <f t="shared" si="8"/>
        <v>1</v>
      </c>
      <c r="K38" s="31" t="s">
        <v>39</v>
      </c>
      <c r="L38" s="31" t="s">
        <v>4</v>
      </c>
      <c r="M38" s="54"/>
      <c r="N38" s="28"/>
      <c r="O38" s="28"/>
      <c r="P38" s="33"/>
      <c r="Q38" s="28"/>
      <c r="R38" s="28"/>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4">
        <f t="shared" si="9"/>
        <v>401.4</v>
      </c>
      <c r="BB38" s="35">
        <f t="shared" si="10"/>
        <v>401.4</v>
      </c>
      <c r="BC38" s="24" t="str">
        <f t="shared" si="11"/>
        <v>INR  Four Hundred &amp; One  and Paise Forty Only</v>
      </c>
      <c r="IA38" s="25">
        <v>24</v>
      </c>
      <c r="IB38" s="57" t="s">
        <v>229</v>
      </c>
      <c r="IC38" s="25" t="s">
        <v>82</v>
      </c>
      <c r="ID38" s="25">
        <v>9</v>
      </c>
      <c r="IE38" s="26" t="s">
        <v>188</v>
      </c>
      <c r="IF38" s="26" t="s">
        <v>42</v>
      </c>
      <c r="IG38" s="26" t="s">
        <v>59</v>
      </c>
      <c r="IH38" s="26">
        <v>10</v>
      </c>
      <c r="II38" s="26" t="s">
        <v>37</v>
      </c>
    </row>
    <row r="39" spans="1:243" s="25" customFormat="1" ht="99" customHeight="1">
      <c r="A39" s="22">
        <v>25</v>
      </c>
      <c r="B39" s="95" t="s">
        <v>161</v>
      </c>
      <c r="C39" s="23" t="s">
        <v>83</v>
      </c>
      <c r="D39" s="58">
        <v>3</v>
      </c>
      <c r="E39" s="94" t="s">
        <v>188</v>
      </c>
      <c r="F39" s="58">
        <v>5421.5</v>
      </c>
      <c r="G39" s="37"/>
      <c r="H39" s="38"/>
      <c r="I39" s="27" t="s">
        <v>38</v>
      </c>
      <c r="J39" s="30">
        <f t="shared" si="8"/>
        <v>1</v>
      </c>
      <c r="K39" s="31" t="s">
        <v>39</v>
      </c>
      <c r="L39" s="31" t="s">
        <v>4</v>
      </c>
      <c r="M39" s="54"/>
      <c r="N39" s="28"/>
      <c r="O39" s="28"/>
      <c r="P39" s="33"/>
      <c r="Q39" s="28"/>
      <c r="R39" s="28"/>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4">
        <f t="shared" si="9"/>
        <v>16264.5</v>
      </c>
      <c r="BB39" s="35">
        <f t="shared" si="10"/>
        <v>16264.5</v>
      </c>
      <c r="BC39" s="24" t="str">
        <f t="shared" si="11"/>
        <v>INR  Sixteen Thousand Two Hundred &amp; Sixty Four  and Paise Fifty Only</v>
      </c>
      <c r="IA39" s="25">
        <v>25</v>
      </c>
      <c r="IB39" s="57" t="s">
        <v>230</v>
      </c>
      <c r="IC39" s="25" t="s">
        <v>83</v>
      </c>
      <c r="ID39" s="25">
        <v>3</v>
      </c>
      <c r="IE39" s="26" t="s">
        <v>188</v>
      </c>
      <c r="IF39" s="26" t="s">
        <v>42</v>
      </c>
      <c r="IG39" s="26" t="s">
        <v>59</v>
      </c>
      <c r="IH39" s="26">
        <v>10</v>
      </c>
      <c r="II39" s="26" t="s">
        <v>37</v>
      </c>
    </row>
    <row r="40" spans="1:243" s="25" customFormat="1" ht="86.25" customHeight="1">
      <c r="A40" s="22">
        <v>26</v>
      </c>
      <c r="B40" s="95" t="s">
        <v>162</v>
      </c>
      <c r="C40" s="23" t="s">
        <v>84</v>
      </c>
      <c r="D40" s="58">
        <v>3</v>
      </c>
      <c r="E40" s="94" t="s">
        <v>188</v>
      </c>
      <c r="F40" s="58">
        <v>5260.95</v>
      </c>
      <c r="G40" s="37"/>
      <c r="H40" s="38"/>
      <c r="I40" s="27" t="s">
        <v>38</v>
      </c>
      <c r="J40" s="30">
        <f t="shared" si="8"/>
        <v>1</v>
      </c>
      <c r="K40" s="31" t="s">
        <v>39</v>
      </c>
      <c r="L40" s="31" t="s">
        <v>4</v>
      </c>
      <c r="M40" s="54"/>
      <c r="N40" s="28"/>
      <c r="O40" s="28"/>
      <c r="P40" s="33"/>
      <c r="Q40" s="28"/>
      <c r="R40" s="28"/>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4">
        <f t="shared" si="9"/>
        <v>15782.85</v>
      </c>
      <c r="BB40" s="35">
        <f t="shared" si="10"/>
        <v>15782.85</v>
      </c>
      <c r="BC40" s="24" t="str">
        <f t="shared" si="11"/>
        <v>INR  Fifteen Thousand Seven Hundred &amp; Eighty Two  and Paise Eighty Five Only</v>
      </c>
      <c r="IA40" s="25">
        <v>26</v>
      </c>
      <c r="IB40" s="57" t="s">
        <v>231</v>
      </c>
      <c r="IC40" s="25" t="s">
        <v>84</v>
      </c>
      <c r="ID40" s="25">
        <v>3</v>
      </c>
      <c r="IE40" s="26" t="s">
        <v>188</v>
      </c>
      <c r="IF40" s="26" t="s">
        <v>42</v>
      </c>
      <c r="IG40" s="26" t="s">
        <v>59</v>
      </c>
      <c r="IH40" s="26">
        <v>10</v>
      </c>
      <c r="II40" s="26" t="s">
        <v>37</v>
      </c>
    </row>
    <row r="41" spans="1:243" s="25" customFormat="1" ht="61.5" customHeight="1">
      <c r="A41" s="22">
        <v>27</v>
      </c>
      <c r="B41" s="106" t="s">
        <v>163</v>
      </c>
      <c r="C41" s="23" t="s">
        <v>85</v>
      </c>
      <c r="D41" s="58">
        <v>6</v>
      </c>
      <c r="E41" s="109" t="s">
        <v>188</v>
      </c>
      <c r="F41" s="58">
        <v>2751.3</v>
      </c>
      <c r="G41" s="37"/>
      <c r="H41" s="38"/>
      <c r="I41" s="27" t="s">
        <v>38</v>
      </c>
      <c r="J41" s="30">
        <f t="shared" si="8"/>
        <v>1</v>
      </c>
      <c r="K41" s="31" t="s">
        <v>39</v>
      </c>
      <c r="L41" s="31" t="s">
        <v>4</v>
      </c>
      <c r="M41" s="54"/>
      <c r="N41" s="28"/>
      <c r="O41" s="28"/>
      <c r="P41" s="33"/>
      <c r="Q41" s="28"/>
      <c r="R41" s="28"/>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4">
        <f t="shared" si="9"/>
        <v>16507.8</v>
      </c>
      <c r="BB41" s="35">
        <f t="shared" si="10"/>
        <v>16507.8</v>
      </c>
      <c r="BC41" s="24" t="str">
        <f t="shared" si="11"/>
        <v>INR  Sixteen Thousand Five Hundred &amp; Seven  and Paise Eighty Only</v>
      </c>
      <c r="IA41" s="25">
        <v>27</v>
      </c>
      <c r="IB41" s="57" t="s">
        <v>232</v>
      </c>
      <c r="IC41" s="25" t="s">
        <v>85</v>
      </c>
      <c r="ID41" s="25">
        <v>6</v>
      </c>
      <c r="IE41" s="26" t="s">
        <v>188</v>
      </c>
      <c r="IF41" s="26" t="s">
        <v>42</v>
      </c>
      <c r="IG41" s="26" t="s">
        <v>59</v>
      </c>
      <c r="IH41" s="26">
        <v>10</v>
      </c>
      <c r="II41" s="26" t="s">
        <v>37</v>
      </c>
    </row>
    <row r="42" spans="1:243" s="25" customFormat="1" ht="35.25" customHeight="1">
      <c r="A42" s="22">
        <v>28</v>
      </c>
      <c r="B42" s="95" t="s">
        <v>164</v>
      </c>
      <c r="C42" s="23" t="s">
        <v>86</v>
      </c>
      <c r="D42" s="58">
        <v>12</v>
      </c>
      <c r="E42" s="94" t="s">
        <v>188</v>
      </c>
      <c r="F42" s="58">
        <v>87.7</v>
      </c>
      <c r="G42" s="37"/>
      <c r="H42" s="38"/>
      <c r="I42" s="27" t="s">
        <v>38</v>
      </c>
      <c r="J42" s="30">
        <f t="shared" si="8"/>
        <v>1</v>
      </c>
      <c r="K42" s="31" t="s">
        <v>39</v>
      </c>
      <c r="L42" s="31" t="s">
        <v>4</v>
      </c>
      <c r="M42" s="54"/>
      <c r="N42" s="28"/>
      <c r="O42" s="28"/>
      <c r="P42" s="33"/>
      <c r="Q42" s="28"/>
      <c r="R42" s="28"/>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4">
        <f t="shared" si="9"/>
        <v>1052.4</v>
      </c>
      <c r="BB42" s="35">
        <f t="shared" si="10"/>
        <v>1052.4</v>
      </c>
      <c r="BC42" s="24" t="str">
        <f t="shared" si="11"/>
        <v>INR  One Thousand  &amp;Fifty Two  and Paise Forty Only</v>
      </c>
      <c r="IA42" s="25">
        <v>28</v>
      </c>
      <c r="IB42" s="57" t="s">
        <v>233</v>
      </c>
      <c r="IC42" s="25" t="s">
        <v>86</v>
      </c>
      <c r="ID42" s="25">
        <v>12</v>
      </c>
      <c r="IE42" s="26" t="s">
        <v>188</v>
      </c>
      <c r="IF42" s="26" t="s">
        <v>42</v>
      </c>
      <c r="IG42" s="26" t="s">
        <v>59</v>
      </c>
      <c r="IH42" s="26">
        <v>10</v>
      </c>
      <c r="II42" s="26" t="s">
        <v>37</v>
      </c>
    </row>
    <row r="43" spans="1:243" s="25" customFormat="1" ht="57" customHeight="1">
      <c r="A43" s="22">
        <v>29</v>
      </c>
      <c r="B43" s="108" t="s">
        <v>129</v>
      </c>
      <c r="C43" s="23" t="s">
        <v>87</v>
      </c>
      <c r="D43" s="58">
        <v>6</v>
      </c>
      <c r="E43" s="94" t="s">
        <v>188</v>
      </c>
      <c r="F43" s="58">
        <v>1283.05</v>
      </c>
      <c r="G43" s="37"/>
      <c r="H43" s="38"/>
      <c r="I43" s="27" t="s">
        <v>38</v>
      </c>
      <c r="J43" s="30">
        <f t="shared" si="8"/>
        <v>1</v>
      </c>
      <c r="K43" s="31" t="s">
        <v>39</v>
      </c>
      <c r="L43" s="31" t="s">
        <v>4</v>
      </c>
      <c r="M43" s="54"/>
      <c r="N43" s="28"/>
      <c r="O43" s="28"/>
      <c r="P43" s="33"/>
      <c r="Q43" s="28"/>
      <c r="R43" s="28"/>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4">
        <f t="shared" si="9"/>
        <v>7698.3</v>
      </c>
      <c r="BB43" s="35">
        <f t="shared" si="10"/>
        <v>7698.3</v>
      </c>
      <c r="BC43" s="24" t="str">
        <f t="shared" si="11"/>
        <v>INR  Seven Thousand Six Hundred &amp; Ninety Eight  and Paise Thirty Only</v>
      </c>
      <c r="IA43" s="25">
        <v>29</v>
      </c>
      <c r="IB43" s="57" t="s">
        <v>234</v>
      </c>
      <c r="IC43" s="25" t="s">
        <v>87</v>
      </c>
      <c r="ID43" s="25">
        <v>6</v>
      </c>
      <c r="IE43" s="26" t="s">
        <v>188</v>
      </c>
      <c r="IF43" s="26" t="s">
        <v>42</v>
      </c>
      <c r="IG43" s="26" t="s">
        <v>59</v>
      </c>
      <c r="IH43" s="26">
        <v>10</v>
      </c>
      <c r="II43" s="26" t="s">
        <v>37</v>
      </c>
    </row>
    <row r="44" spans="1:243" s="25" customFormat="1" ht="96" customHeight="1">
      <c r="A44" s="22">
        <v>30</v>
      </c>
      <c r="B44" s="98" t="s">
        <v>165</v>
      </c>
      <c r="C44" s="23" t="s">
        <v>88</v>
      </c>
      <c r="D44" s="58">
        <v>6</v>
      </c>
      <c r="E44" s="101" t="s">
        <v>37</v>
      </c>
      <c r="F44" s="58">
        <v>623.5</v>
      </c>
      <c r="G44" s="37"/>
      <c r="H44" s="38"/>
      <c r="I44" s="27" t="s">
        <v>38</v>
      </c>
      <c r="J44" s="30">
        <f t="shared" si="8"/>
        <v>1</v>
      </c>
      <c r="K44" s="31" t="s">
        <v>39</v>
      </c>
      <c r="L44" s="31" t="s">
        <v>4</v>
      </c>
      <c r="M44" s="54"/>
      <c r="N44" s="28"/>
      <c r="O44" s="28"/>
      <c r="P44" s="33"/>
      <c r="Q44" s="28"/>
      <c r="R44" s="28"/>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4">
        <f t="shared" si="9"/>
        <v>3741</v>
      </c>
      <c r="BB44" s="35">
        <f t="shared" si="10"/>
        <v>3741</v>
      </c>
      <c r="BC44" s="24" t="str">
        <f t="shared" si="11"/>
        <v>INR  Three Thousand Seven Hundred &amp; Forty One  Only</v>
      </c>
      <c r="IA44" s="25">
        <v>30</v>
      </c>
      <c r="IB44" s="57" t="s">
        <v>235</v>
      </c>
      <c r="IC44" s="25" t="s">
        <v>88</v>
      </c>
      <c r="ID44" s="25">
        <v>6</v>
      </c>
      <c r="IE44" s="26" t="s">
        <v>37</v>
      </c>
      <c r="IF44" s="26" t="s">
        <v>42</v>
      </c>
      <c r="IG44" s="26" t="s">
        <v>59</v>
      </c>
      <c r="IH44" s="26">
        <v>10</v>
      </c>
      <c r="II44" s="26" t="s">
        <v>37</v>
      </c>
    </row>
    <row r="45" spans="1:243" s="25" customFormat="1" ht="70.5" customHeight="1">
      <c r="A45" s="22">
        <v>31.1</v>
      </c>
      <c r="B45" s="110" t="s">
        <v>199</v>
      </c>
      <c r="C45" s="23" t="s">
        <v>89</v>
      </c>
      <c r="D45" s="58">
        <v>42</v>
      </c>
      <c r="E45" s="111" t="s">
        <v>190</v>
      </c>
      <c r="F45" s="58">
        <v>284.9</v>
      </c>
      <c r="G45" s="37"/>
      <c r="H45" s="38"/>
      <c r="I45" s="27" t="s">
        <v>38</v>
      </c>
      <c r="J45" s="30">
        <f t="shared" si="8"/>
        <v>1</v>
      </c>
      <c r="K45" s="31" t="s">
        <v>39</v>
      </c>
      <c r="L45" s="31" t="s">
        <v>4</v>
      </c>
      <c r="M45" s="54"/>
      <c r="N45" s="28"/>
      <c r="O45" s="28"/>
      <c r="P45" s="33"/>
      <c r="Q45" s="28"/>
      <c r="R45" s="28"/>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4">
        <f t="shared" si="9"/>
        <v>11965.8</v>
      </c>
      <c r="BB45" s="35">
        <f t="shared" si="10"/>
        <v>11965.8</v>
      </c>
      <c r="BC45" s="24" t="str">
        <f t="shared" si="11"/>
        <v>INR  Eleven Thousand Nine Hundred &amp; Sixty Five  and Paise Eighty Only</v>
      </c>
      <c r="IA45" s="25">
        <v>31.1</v>
      </c>
      <c r="IB45" s="57" t="s">
        <v>236</v>
      </c>
      <c r="IC45" s="25" t="s">
        <v>89</v>
      </c>
      <c r="ID45" s="25">
        <v>42</v>
      </c>
      <c r="IE45" s="26" t="s">
        <v>190</v>
      </c>
      <c r="IF45" s="26" t="s">
        <v>42</v>
      </c>
      <c r="IG45" s="26" t="s">
        <v>59</v>
      </c>
      <c r="IH45" s="26">
        <v>10</v>
      </c>
      <c r="II45" s="26" t="s">
        <v>37</v>
      </c>
    </row>
    <row r="46" spans="1:243" s="25" customFormat="1" ht="29.25" customHeight="1">
      <c r="A46" s="22">
        <v>31.2</v>
      </c>
      <c r="B46" s="95" t="s">
        <v>130</v>
      </c>
      <c r="C46" s="23" t="s">
        <v>90</v>
      </c>
      <c r="D46" s="58">
        <v>15</v>
      </c>
      <c r="E46" s="94" t="str">
        <f>E45</f>
        <v>Mtr.</v>
      </c>
      <c r="F46" s="58">
        <v>438</v>
      </c>
      <c r="G46" s="37"/>
      <c r="H46" s="38"/>
      <c r="I46" s="27" t="s">
        <v>38</v>
      </c>
      <c r="J46" s="30">
        <f t="shared" si="8"/>
        <v>1</v>
      </c>
      <c r="K46" s="31" t="s">
        <v>39</v>
      </c>
      <c r="L46" s="31" t="s">
        <v>4</v>
      </c>
      <c r="M46" s="54"/>
      <c r="N46" s="28"/>
      <c r="O46" s="28"/>
      <c r="P46" s="33"/>
      <c r="Q46" s="28"/>
      <c r="R46" s="28"/>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4">
        <f t="shared" si="9"/>
        <v>6570</v>
      </c>
      <c r="BB46" s="35">
        <f t="shared" si="10"/>
        <v>6570</v>
      </c>
      <c r="BC46" s="24" t="str">
        <f t="shared" si="11"/>
        <v>INR  Six Thousand Five Hundred &amp; Seventy  Only</v>
      </c>
      <c r="IA46" s="25">
        <v>31.2</v>
      </c>
      <c r="IB46" s="57" t="s">
        <v>237</v>
      </c>
      <c r="IC46" s="25" t="s">
        <v>90</v>
      </c>
      <c r="ID46" s="25">
        <v>15</v>
      </c>
      <c r="IE46" s="26" t="s">
        <v>190</v>
      </c>
      <c r="IF46" s="26" t="s">
        <v>42</v>
      </c>
      <c r="IG46" s="26" t="s">
        <v>59</v>
      </c>
      <c r="IH46" s="26">
        <v>10</v>
      </c>
      <c r="II46" s="26" t="s">
        <v>37</v>
      </c>
    </row>
    <row r="47" spans="1:243" s="25" customFormat="1" ht="45.75" customHeight="1">
      <c r="A47" s="22">
        <v>32</v>
      </c>
      <c r="B47" s="95" t="s">
        <v>200</v>
      </c>
      <c r="C47" s="23" t="s">
        <v>91</v>
      </c>
      <c r="D47" s="58">
        <v>18</v>
      </c>
      <c r="E47" s="94" t="s">
        <v>188</v>
      </c>
      <c r="F47" s="58">
        <v>418.95</v>
      </c>
      <c r="G47" s="37"/>
      <c r="H47" s="38"/>
      <c r="I47" s="27" t="s">
        <v>38</v>
      </c>
      <c r="J47" s="30">
        <f t="shared" si="8"/>
        <v>1</v>
      </c>
      <c r="K47" s="31" t="s">
        <v>39</v>
      </c>
      <c r="L47" s="31" t="s">
        <v>4</v>
      </c>
      <c r="M47" s="54"/>
      <c r="N47" s="28"/>
      <c r="O47" s="28"/>
      <c r="P47" s="33"/>
      <c r="Q47" s="28"/>
      <c r="R47" s="28"/>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4">
        <f t="shared" si="9"/>
        <v>7541.1</v>
      </c>
      <c r="BB47" s="35">
        <f t="shared" si="10"/>
        <v>7541.1</v>
      </c>
      <c r="BC47" s="24" t="str">
        <f t="shared" si="11"/>
        <v>INR  Seven Thousand Five Hundred &amp; Forty One  and Paise Ten Only</v>
      </c>
      <c r="IA47" s="25">
        <v>32</v>
      </c>
      <c r="IB47" s="57" t="s">
        <v>238</v>
      </c>
      <c r="IC47" s="25" t="s">
        <v>91</v>
      </c>
      <c r="ID47" s="25">
        <v>18</v>
      </c>
      <c r="IE47" s="26" t="s">
        <v>188</v>
      </c>
      <c r="IF47" s="26" t="s">
        <v>42</v>
      </c>
      <c r="IG47" s="26" t="s">
        <v>59</v>
      </c>
      <c r="IH47" s="26">
        <v>10</v>
      </c>
      <c r="II47" s="26" t="s">
        <v>37</v>
      </c>
    </row>
    <row r="48" spans="1:243" s="25" customFormat="1" ht="63" customHeight="1">
      <c r="A48" s="22">
        <v>33.1</v>
      </c>
      <c r="B48" s="95" t="s">
        <v>201</v>
      </c>
      <c r="C48" s="23" t="s">
        <v>92</v>
      </c>
      <c r="D48" s="58">
        <v>5</v>
      </c>
      <c r="E48" s="94" t="s">
        <v>188</v>
      </c>
      <c r="F48" s="58">
        <v>606.25</v>
      </c>
      <c r="G48" s="37"/>
      <c r="H48" s="38"/>
      <c r="I48" s="27" t="s">
        <v>38</v>
      </c>
      <c r="J48" s="30">
        <f t="shared" si="8"/>
        <v>1</v>
      </c>
      <c r="K48" s="31" t="s">
        <v>39</v>
      </c>
      <c r="L48" s="31" t="s">
        <v>4</v>
      </c>
      <c r="M48" s="54"/>
      <c r="N48" s="28"/>
      <c r="O48" s="28"/>
      <c r="P48" s="33"/>
      <c r="Q48" s="28"/>
      <c r="R48" s="28"/>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4">
        <f t="shared" si="9"/>
        <v>3031.25</v>
      </c>
      <c r="BB48" s="35">
        <f t="shared" si="10"/>
        <v>3031.25</v>
      </c>
      <c r="BC48" s="24" t="str">
        <f t="shared" si="11"/>
        <v>INR  Three Thousand  &amp;Thirty One  and Paise Twenty Five Only</v>
      </c>
      <c r="IA48" s="25">
        <v>33.1</v>
      </c>
      <c r="IB48" s="57" t="s">
        <v>239</v>
      </c>
      <c r="IC48" s="25" t="s">
        <v>92</v>
      </c>
      <c r="ID48" s="25">
        <v>5</v>
      </c>
      <c r="IE48" s="26" t="s">
        <v>188</v>
      </c>
      <c r="IF48" s="26" t="s">
        <v>42</v>
      </c>
      <c r="IG48" s="26" t="s">
        <v>59</v>
      </c>
      <c r="IH48" s="26">
        <v>10</v>
      </c>
      <c r="II48" s="26" t="s">
        <v>37</v>
      </c>
    </row>
    <row r="49" spans="1:243" s="25" customFormat="1" ht="57" customHeight="1">
      <c r="A49" s="22">
        <v>34</v>
      </c>
      <c r="B49" s="95" t="s">
        <v>269</v>
      </c>
      <c r="C49" s="23" t="s">
        <v>93</v>
      </c>
      <c r="D49" s="58">
        <v>3</v>
      </c>
      <c r="E49" s="94" t="s">
        <v>188</v>
      </c>
      <c r="F49" s="58">
        <v>673.45</v>
      </c>
      <c r="G49" s="37"/>
      <c r="H49" s="38"/>
      <c r="I49" s="27" t="s">
        <v>38</v>
      </c>
      <c r="J49" s="30">
        <f t="shared" si="8"/>
        <v>1</v>
      </c>
      <c r="K49" s="31" t="s">
        <v>39</v>
      </c>
      <c r="L49" s="31" t="s">
        <v>4</v>
      </c>
      <c r="M49" s="54"/>
      <c r="N49" s="28"/>
      <c r="O49" s="28"/>
      <c r="P49" s="33"/>
      <c r="Q49" s="28"/>
      <c r="R49" s="28"/>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4">
        <f t="shared" si="9"/>
        <v>2020.35</v>
      </c>
      <c r="BB49" s="35">
        <f t="shared" si="10"/>
        <v>2020.35</v>
      </c>
      <c r="BC49" s="24" t="str">
        <f t="shared" si="11"/>
        <v>INR  Two Thousand  &amp;Twenty  and Paise Thirty Five Only</v>
      </c>
      <c r="IA49" s="25">
        <v>33.2</v>
      </c>
      <c r="IB49" s="57" t="s">
        <v>240</v>
      </c>
      <c r="IC49" s="25" t="s">
        <v>93</v>
      </c>
      <c r="ID49" s="25">
        <v>3</v>
      </c>
      <c r="IE49" s="26" t="s">
        <v>188</v>
      </c>
      <c r="IF49" s="26" t="s">
        <v>42</v>
      </c>
      <c r="IG49" s="26" t="s">
        <v>59</v>
      </c>
      <c r="IH49" s="26">
        <v>10</v>
      </c>
      <c r="II49" s="26" t="s">
        <v>37</v>
      </c>
    </row>
    <row r="50" spans="1:243" s="25" customFormat="1" ht="57" customHeight="1">
      <c r="A50" s="22">
        <v>35</v>
      </c>
      <c r="B50" s="95" t="s">
        <v>166</v>
      </c>
      <c r="C50" s="23" t="s">
        <v>94</v>
      </c>
      <c r="D50" s="58">
        <v>15</v>
      </c>
      <c r="E50" s="94" t="s">
        <v>187</v>
      </c>
      <c r="F50" s="58">
        <v>23.7</v>
      </c>
      <c r="G50" s="37"/>
      <c r="H50" s="38"/>
      <c r="I50" s="27" t="s">
        <v>38</v>
      </c>
      <c r="J50" s="30">
        <f t="shared" si="8"/>
        <v>1</v>
      </c>
      <c r="K50" s="31" t="s">
        <v>39</v>
      </c>
      <c r="L50" s="31" t="s">
        <v>4</v>
      </c>
      <c r="M50" s="54"/>
      <c r="N50" s="28"/>
      <c r="O50" s="28"/>
      <c r="P50" s="33"/>
      <c r="Q50" s="28"/>
      <c r="R50" s="28"/>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4">
        <f t="shared" si="9"/>
        <v>355.5</v>
      </c>
      <c r="BB50" s="35">
        <f t="shared" si="10"/>
        <v>355.5</v>
      </c>
      <c r="BC50" s="24" t="str">
        <f t="shared" si="11"/>
        <v>INR  Three Hundred &amp; Fifty Five  and Paise Fifty Only</v>
      </c>
      <c r="IA50" s="25">
        <v>34</v>
      </c>
      <c r="IB50" s="57" t="s">
        <v>241</v>
      </c>
      <c r="IC50" s="25" t="s">
        <v>94</v>
      </c>
      <c r="ID50" s="25">
        <v>15</v>
      </c>
      <c r="IE50" s="26" t="s">
        <v>187</v>
      </c>
      <c r="IF50" s="26" t="s">
        <v>42</v>
      </c>
      <c r="IG50" s="26" t="s">
        <v>59</v>
      </c>
      <c r="IH50" s="26">
        <v>10</v>
      </c>
      <c r="II50" s="26" t="s">
        <v>37</v>
      </c>
    </row>
    <row r="51" spans="1:243" s="25" customFormat="1" ht="57" customHeight="1">
      <c r="A51" s="22">
        <v>36</v>
      </c>
      <c r="B51" s="112" t="s">
        <v>131</v>
      </c>
      <c r="C51" s="23" t="s">
        <v>95</v>
      </c>
      <c r="D51" s="58">
        <v>125</v>
      </c>
      <c r="E51" s="92" t="s">
        <v>191</v>
      </c>
      <c r="F51" s="58">
        <v>18.25</v>
      </c>
      <c r="G51" s="37"/>
      <c r="H51" s="38"/>
      <c r="I51" s="27" t="s">
        <v>38</v>
      </c>
      <c r="J51" s="30">
        <f t="shared" si="8"/>
        <v>1</v>
      </c>
      <c r="K51" s="31" t="s">
        <v>39</v>
      </c>
      <c r="L51" s="31" t="s">
        <v>4</v>
      </c>
      <c r="M51" s="54"/>
      <c r="N51" s="28"/>
      <c r="O51" s="28"/>
      <c r="P51" s="33"/>
      <c r="Q51" s="28"/>
      <c r="R51" s="28"/>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4">
        <f t="shared" si="9"/>
        <v>2281.25</v>
      </c>
      <c r="BB51" s="35">
        <f t="shared" si="10"/>
        <v>2281.25</v>
      </c>
      <c r="BC51" s="24" t="str">
        <f t="shared" si="11"/>
        <v>INR  Two Thousand Two Hundred &amp; Eighty One  and Paise Twenty Five Only</v>
      </c>
      <c r="IA51" s="25">
        <v>35</v>
      </c>
      <c r="IB51" s="57" t="s">
        <v>242</v>
      </c>
      <c r="IC51" s="25" t="s">
        <v>95</v>
      </c>
      <c r="ID51" s="25">
        <v>125</v>
      </c>
      <c r="IE51" s="26" t="s">
        <v>191</v>
      </c>
      <c r="IF51" s="26" t="s">
        <v>42</v>
      </c>
      <c r="IG51" s="26" t="s">
        <v>59</v>
      </c>
      <c r="IH51" s="26">
        <v>10</v>
      </c>
      <c r="II51" s="26" t="s">
        <v>37</v>
      </c>
    </row>
    <row r="52" spans="1:243" s="25" customFormat="1" ht="105.75" customHeight="1">
      <c r="A52" s="22">
        <v>37</v>
      </c>
      <c r="B52" s="106" t="s">
        <v>132</v>
      </c>
      <c r="C52" s="23" t="s">
        <v>96</v>
      </c>
      <c r="D52" s="58">
        <v>135</v>
      </c>
      <c r="E52" s="109" t="s">
        <v>64</v>
      </c>
      <c r="F52" s="58">
        <v>1030.3</v>
      </c>
      <c r="G52" s="37"/>
      <c r="H52" s="38"/>
      <c r="I52" s="27" t="s">
        <v>38</v>
      </c>
      <c r="J52" s="30">
        <f t="shared" si="8"/>
        <v>1</v>
      </c>
      <c r="K52" s="31" t="s">
        <v>39</v>
      </c>
      <c r="L52" s="31" t="s">
        <v>4</v>
      </c>
      <c r="M52" s="54"/>
      <c r="N52" s="28"/>
      <c r="O52" s="28"/>
      <c r="P52" s="33"/>
      <c r="Q52" s="28"/>
      <c r="R52" s="28"/>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4">
        <f t="shared" si="9"/>
        <v>139090.5</v>
      </c>
      <c r="BB52" s="35">
        <f t="shared" si="10"/>
        <v>139090.5</v>
      </c>
      <c r="BC52" s="24" t="str">
        <f t="shared" si="11"/>
        <v>INR  One Lakh Thirty Nine Thousand  &amp;Ninety  and Paise Fifty Only</v>
      </c>
      <c r="IA52" s="25">
        <v>36</v>
      </c>
      <c r="IB52" s="57" t="s">
        <v>243</v>
      </c>
      <c r="IC52" s="25" t="s">
        <v>96</v>
      </c>
      <c r="ID52" s="25">
        <v>135</v>
      </c>
      <c r="IE52" s="26" t="s">
        <v>64</v>
      </c>
      <c r="IF52" s="26" t="s">
        <v>42</v>
      </c>
      <c r="IG52" s="26" t="s">
        <v>59</v>
      </c>
      <c r="IH52" s="26">
        <v>10</v>
      </c>
      <c r="II52" s="26" t="s">
        <v>37</v>
      </c>
    </row>
    <row r="53" spans="1:243" s="25" customFormat="1" ht="90" customHeight="1">
      <c r="A53" s="22">
        <v>38</v>
      </c>
      <c r="B53" s="106" t="s">
        <v>133</v>
      </c>
      <c r="C53" s="23" t="s">
        <v>97</v>
      </c>
      <c r="D53" s="58">
        <v>44</v>
      </c>
      <c r="E53" s="109" t="s">
        <v>64</v>
      </c>
      <c r="F53" s="58">
        <v>926.9</v>
      </c>
      <c r="G53" s="37"/>
      <c r="H53" s="38"/>
      <c r="I53" s="27" t="s">
        <v>38</v>
      </c>
      <c r="J53" s="30">
        <f t="shared" si="8"/>
        <v>1</v>
      </c>
      <c r="K53" s="31" t="s">
        <v>39</v>
      </c>
      <c r="L53" s="31" t="s">
        <v>4</v>
      </c>
      <c r="M53" s="54"/>
      <c r="N53" s="28"/>
      <c r="O53" s="28"/>
      <c r="P53" s="33"/>
      <c r="Q53" s="28"/>
      <c r="R53" s="28"/>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4">
        <f t="shared" si="9"/>
        <v>40783.6</v>
      </c>
      <c r="BB53" s="35">
        <f t="shared" si="10"/>
        <v>40783.6</v>
      </c>
      <c r="BC53" s="24" t="str">
        <f t="shared" si="11"/>
        <v>INR  Forty Thousand Seven Hundred &amp; Eighty Three  and Paise Sixty Only</v>
      </c>
      <c r="IA53" s="25">
        <v>37</v>
      </c>
      <c r="IB53" s="57" t="s">
        <v>244</v>
      </c>
      <c r="IC53" s="25" t="s">
        <v>97</v>
      </c>
      <c r="ID53" s="25">
        <v>44</v>
      </c>
      <c r="IE53" s="26" t="s">
        <v>64</v>
      </c>
      <c r="IF53" s="26" t="s">
        <v>42</v>
      </c>
      <c r="IG53" s="26" t="s">
        <v>59</v>
      </c>
      <c r="IH53" s="26">
        <v>10</v>
      </c>
      <c r="II53" s="26" t="s">
        <v>37</v>
      </c>
    </row>
    <row r="54" spans="1:243" s="25" customFormat="1" ht="99" customHeight="1">
      <c r="A54" s="22">
        <v>39</v>
      </c>
      <c r="B54" s="106" t="s">
        <v>134</v>
      </c>
      <c r="C54" s="23" t="s">
        <v>98</v>
      </c>
      <c r="D54" s="58">
        <v>52</v>
      </c>
      <c r="E54" s="109" t="s">
        <v>64</v>
      </c>
      <c r="F54" s="58">
        <v>1609.95</v>
      </c>
      <c r="G54" s="37"/>
      <c r="H54" s="38"/>
      <c r="I54" s="27" t="s">
        <v>38</v>
      </c>
      <c r="J54" s="30">
        <f t="shared" si="8"/>
        <v>1</v>
      </c>
      <c r="K54" s="31" t="s">
        <v>39</v>
      </c>
      <c r="L54" s="31" t="s">
        <v>4</v>
      </c>
      <c r="M54" s="54"/>
      <c r="N54" s="28"/>
      <c r="O54" s="28"/>
      <c r="P54" s="33"/>
      <c r="Q54" s="28"/>
      <c r="R54" s="28"/>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4">
        <f t="shared" si="9"/>
        <v>83717.4</v>
      </c>
      <c r="BB54" s="35">
        <f t="shared" si="10"/>
        <v>83717.4</v>
      </c>
      <c r="BC54" s="24" t="str">
        <f t="shared" si="11"/>
        <v>INR  Eighty Three Thousand Seven Hundred &amp; Seventeen  and Paise Forty Only</v>
      </c>
      <c r="IA54" s="25">
        <v>38</v>
      </c>
      <c r="IB54" s="57" t="s">
        <v>245</v>
      </c>
      <c r="IC54" s="25" t="s">
        <v>98</v>
      </c>
      <c r="ID54" s="25">
        <v>52</v>
      </c>
      <c r="IE54" s="26" t="s">
        <v>64</v>
      </c>
      <c r="IF54" s="26" t="s">
        <v>42</v>
      </c>
      <c r="IG54" s="26" t="s">
        <v>59</v>
      </c>
      <c r="IH54" s="26">
        <v>10</v>
      </c>
      <c r="II54" s="26" t="s">
        <v>37</v>
      </c>
    </row>
    <row r="55" spans="1:243" s="25" customFormat="1" ht="105" customHeight="1">
      <c r="A55" s="22">
        <v>40</v>
      </c>
      <c r="B55" s="106" t="s">
        <v>135</v>
      </c>
      <c r="C55" s="23" t="s">
        <v>99</v>
      </c>
      <c r="D55" s="58">
        <v>12</v>
      </c>
      <c r="E55" s="109" t="s">
        <v>64</v>
      </c>
      <c r="F55" s="58">
        <v>1734</v>
      </c>
      <c r="G55" s="37"/>
      <c r="H55" s="38"/>
      <c r="I55" s="27" t="s">
        <v>38</v>
      </c>
      <c r="J55" s="30">
        <f t="shared" si="8"/>
        <v>1</v>
      </c>
      <c r="K55" s="31" t="s">
        <v>39</v>
      </c>
      <c r="L55" s="31" t="s">
        <v>4</v>
      </c>
      <c r="M55" s="54"/>
      <c r="N55" s="28"/>
      <c r="O55" s="28"/>
      <c r="P55" s="33"/>
      <c r="Q55" s="28"/>
      <c r="R55" s="28"/>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4">
        <f t="shared" si="9"/>
        <v>20808</v>
      </c>
      <c r="BB55" s="35">
        <f t="shared" si="10"/>
        <v>20808</v>
      </c>
      <c r="BC55" s="24" t="str">
        <f t="shared" si="11"/>
        <v>INR  Twenty Thousand Eight Hundred &amp; Eight  Only</v>
      </c>
      <c r="IA55" s="25">
        <v>39</v>
      </c>
      <c r="IB55" s="57" t="s">
        <v>246</v>
      </c>
      <c r="IC55" s="25" t="s">
        <v>99</v>
      </c>
      <c r="ID55" s="25">
        <v>12</v>
      </c>
      <c r="IE55" s="26" t="s">
        <v>64</v>
      </c>
      <c r="IF55" s="26" t="s">
        <v>42</v>
      </c>
      <c r="IG55" s="26" t="s">
        <v>59</v>
      </c>
      <c r="IH55" s="26">
        <v>10</v>
      </c>
      <c r="II55" s="26" t="s">
        <v>37</v>
      </c>
    </row>
    <row r="56" spans="1:243" s="25" customFormat="1" ht="57" customHeight="1">
      <c r="A56" s="22">
        <v>41</v>
      </c>
      <c r="B56" s="106" t="s">
        <v>136</v>
      </c>
      <c r="C56" s="23" t="s">
        <v>100</v>
      </c>
      <c r="D56" s="58">
        <v>619</v>
      </c>
      <c r="E56" s="109" t="s">
        <v>64</v>
      </c>
      <c r="F56" s="58">
        <v>115.15</v>
      </c>
      <c r="G56" s="37"/>
      <c r="H56" s="38"/>
      <c r="I56" s="27" t="s">
        <v>38</v>
      </c>
      <c r="J56" s="30">
        <f t="shared" si="8"/>
        <v>1</v>
      </c>
      <c r="K56" s="31" t="s">
        <v>39</v>
      </c>
      <c r="L56" s="31" t="s">
        <v>4</v>
      </c>
      <c r="M56" s="54"/>
      <c r="N56" s="28"/>
      <c r="O56" s="28"/>
      <c r="P56" s="33"/>
      <c r="Q56" s="28"/>
      <c r="R56" s="28"/>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4">
        <f t="shared" si="9"/>
        <v>71277.85</v>
      </c>
      <c r="BB56" s="35">
        <f t="shared" si="10"/>
        <v>71277.85</v>
      </c>
      <c r="BC56" s="24" t="str">
        <f t="shared" si="11"/>
        <v>INR  Seventy One Thousand Two Hundred &amp; Seventy Seven  and Paise Eighty Five Only</v>
      </c>
      <c r="IA56" s="25">
        <v>40</v>
      </c>
      <c r="IB56" s="57" t="s">
        <v>247</v>
      </c>
      <c r="IC56" s="25" t="s">
        <v>100</v>
      </c>
      <c r="ID56" s="25">
        <v>619</v>
      </c>
      <c r="IE56" s="26" t="s">
        <v>64</v>
      </c>
      <c r="IF56" s="26" t="s">
        <v>42</v>
      </c>
      <c r="IG56" s="26" t="s">
        <v>59</v>
      </c>
      <c r="IH56" s="26">
        <v>10</v>
      </c>
      <c r="II56" s="26" t="s">
        <v>37</v>
      </c>
    </row>
    <row r="57" spans="1:243" s="25" customFormat="1" ht="57" customHeight="1">
      <c r="A57" s="22">
        <v>42</v>
      </c>
      <c r="B57" s="95" t="s">
        <v>167</v>
      </c>
      <c r="C57" s="23" t="s">
        <v>101</v>
      </c>
      <c r="D57" s="58">
        <v>619</v>
      </c>
      <c r="E57" s="94" t="s">
        <v>64</v>
      </c>
      <c r="F57" s="58">
        <v>153.45</v>
      </c>
      <c r="G57" s="37"/>
      <c r="H57" s="38"/>
      <c r="I57" s="27" t="s">
        <v>38</v>
      </c>
      <c r="J57" s="30">
        <f t="shared" si="8"/>
        <v>1</v>
      </c>
      <c r="K57" s="31" t="s">
        <v>39</v>
      </c>
      <c r="L57" s="31" t="s">
        <v>4</v>
      </c>
      <c r="M57" s="54"/>
      <c r="N57" s="28"/>
      <c r="O57" s="28"/>
      <c r="P57" s="33"/>
      <c r="Q57" s="28"/>
      <c r="R57" s="28"/>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4">
        <f t="shared" si="9"/>
        <v>94985.55</v>
      </c>
      <c r="BB57" s="35">
        <f t="shared" si="10"/>
        <v>94985.55</v>
      </c>
      <c r="BC57" s="24" t="str">
        <f t="shared" si="11"/>
        <v>INR  Ninety Four Thousand Nine Hundred &amp; Eighty Five  and Paise Fifty Five Only</v>
      </c>
      <c r="IA57" s="25">
        <v>41</v>
      </c>
      <c r="IB57" s="57" t="s">
        <v>248</v>
      </c>
      <c r="IC57" s="25" t="s">
        <v>101</v>
      </c>
      <c r="ID57" s="25">
        <v>619</v>
      </c>
      <c r="IE57" s="26" t="s">
        <v>64</v>
      </c>
      <c r="IF57" s="26" t="s">
        <v>42</v>
      </c>
      <c r="IG57" s="26" t="s">
        <v>59</v>
      </c>
      <c r="IH57" s="26">
        <v>10</v>
      </c>
      <c r="II57" s="26" t="s">
        <v>37</v>
      </c>
    </row>
    <row r="58" spans="1:243" s="25" customFormat="1" ht="57" customHeight="1">
      <c r="A58" s="22">
        <v>43</v>
      </c>
      <c r="B58" s="95" t="s">
        <v>168</v>
      </c>
      <c r="C58" s="23" t="s">
        <v>102</v>
      </c>
      <c r="D58" s="58">
        <v>238</v>
      </c>
      <c r="E58" s="94" t="s">
        <v>64</v>
      </c>
      <c r="F58" s="58">
        <v>164.7</v>
      </c>
      <c r="G58" s="37"/>
      <c r="H58" s="38"/>
      <c r="I58" s="27" t="s">
        <v>38</v>
      </c>
      <c r="J58" s="30">
        <f t="shared" si="8"/>
        <v>1</v>
      </c>
      <c r="K58" s="31" t="s">
        <v>39</v>
      </c>
      <c r="L58" s="31" t="s">
        <v>4</v>
      </c>
      <c r="M58" s="54"/>
      <c r="N58" s="28"/>
      <c r="O58" s="28"/>
      <c r="P58" s="33"/>
      <c r="Q58" s="28"/>
      <c r="R58" s="28"/>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4">
        <f t="shared" si="9"/>
        <v>39198.6</v>
      </c>
      <c r="BB58" s="35">
        <f t="shared" si="10"/>
        <v>39198.6</v>
      </c>
      <c r="BC58" s="24" t="str">
        <f t="shared" si="11"/>
        <v>INR  Thirty Nine Thousand One Hundred &amp; Ninety Eight  and Paise Sixty Only</v>
      </c>
      <c r="IA58" s="25">
        <v>42</v>
      </c>
      <c r="IB58" s="57" t="s">
        <v>249</v>
      </c>
      <c r="IC58" s="25" t="s">
        <v>102</v>
      </c>
      <c r="ID58" s="25">
        <v>238</v>
      </c>
      <c r="IE58" s="26" t="s">
        <v>64</v>
      </c>
      <c r="IF58" s="26" t="s">
        <v>42</v>
      </c>
      <c r="IG58" s="26" t="s">
        <v>59</v>
      </c>
      <c r="IH58" s="26">
        <v>10</v>
      </c>
      <c r="II58" s="26" t="s">
        <v>37</v>
      </c>
    </row>
    <row r="59" spans="1:243" s="25" customFormat="1" ht="118.5" customHeight="1">
      <c r="A59" s="22">
        <v>44</v>
      </c>
      <c r="B59" s="98" t="s">
        <v>169</v>
      </c>
      <c r="C59" s="23" t="s">
        <v>103</v>
      </c>
      <c r="D59" s="58">
        <v>46</v>
      </c>
      <c r="E59" s="101" t="s">
        <v>187</v>
      </c>
      <c r="F59" s="58">
        <v>364.2</v>
      </c>
      <c r="G59" s="37"/>
      <c r="H59" s="38"/>
      <c r="I59" s="27" t="s">
        <v>38</v>
      </c>
      <c r="J59" s="30">
        <f t="shared" si="8"/>
        <v>1</v>
      </c>
      <c r="K59" s="31" t="s">
        <v>39</v>
      </c>
      <c r="L59" s="31" t="s">
        <v>4</v>
      </c>
      <c r="M59" s="54"/>
      <c r="N59" s="28"/>
      <c r="O59" s="28"/>
      <c r="P59" s="33"/>
      <c r="Q59" s="28"/>
      <c r="R59" s="28"/>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4">
        <f t="shared" si="9"/>
        <v>16753.2</v>
      </c>
      <c r="BB59" s="35">
        <f t="shared" si="10"/>
        <v>16753.2</v>
      </c>
      <c r="BC59" s="24" t="str">
        <f t="shared" si="11"/>
        <v>INR  Sixteen Thousand Seven Hundred &amp; Fifty Three  and Paise Twenty Only</v>
      </c>
      <c r="IA59" s="25">
        <v>43</v>
      </c>
      <c r="IB59" s="57" t="s">
        <v>250</v>
      </c>
      <c r="IC59" s="25" t="s">
        <v>103</v>
      </c>
      <c r="ID59" s="25">
        <v>46</v>
      </c>
      <c r="IE59" s="26" t="s">
        <v>187</v>
      </c>
      <c r="IF59" s="26" t="s">
        <v>42</v>
      </c>
      <c r="IG59" s="26" t="s">
        <v>59</v>
      </c>
      <c r="IH59" s="26">
        <v>10</v>
      </c>
      <c r="II59" s="26" t="s">
        <v>37</v>
      </c>
    </row>
    <row r="60" spans="1:243" s="25" customFormat="1" ht="57" customHeight="1">
      <c r="A60" s="22">
        <v>45</v>
      </c>
      <c r="B60" s="98" t="s">
        <v>170</v>
      </c>
      <c r="C60" s="23" t="s">
        <v>104</v>
      </c>
      <c r="D60" s="58">
        <v>46</v>
      </c>
      <c r="E60" s="101" t="s">
        <v>187</v>
      </c>
      <c r="F60" s="58">
        <v>500.2</v>
      </c>
      <c r="G60" s="37"/>
      <c r="H60" s="38"/>
      <c r="I60" s="27" t="s">
        <v>38</v>
      </c>
      <c r="J60" s="30">
        <f t="shared" si="8"/>
        <v>1</v>
      </c>
      <c r="K60" s="31" t="s">
        <v>39</v>
      </c>
      <c r="L60" s="31" t="s">
        <v>4</v>
      </c>
      <c r="M60" s="54"/>
      <c r="N60" s="28"/>
      <c r="O60" s="28"/>
      <c r="P60" s="33"/>
      <c r="Q60" s="28"/>
      <c r="R60" s="28"/>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4">
        <f t="shared" si="9"/>
        <v>23009.2</v>
      </c>
      <c r="BB60" s="35">
        <f t="shared" si="10"/>
        <v>23009.2</v>
      </c>
      <c r="BC60" s="24" t="str">
        <f t="shared" si="11"/>
        <v>INR  Twenty Three Thousand  &amp;Nine  and Paise Twenty Only</v>
      </c>
      <c r="IA60" s="25">
        <v>44</v>
      </c>
      <c r="IB60" s="57" t="s">
        <v>251</v>
      </c>
      <c r="IC60" s="25" t="s">
        <v>104</v>
      </c>
      <c r="ID60" s="25">
        <v>46</v>
      </c>
      <c r="IE60" s="26" t="s">
        <v>187</v>
      </c>
      <c r="IF60" s="26" t="s">
        <v>42</v>
      </c>
      <c r="IG60" s="26" t="s">
        <v>59</v>
      </c>
      <c r="IH60" s="26">
        <v>10</v>
      </c>
      <c r="II60" s="26" t="s">
        <v>37</v>
      </c>
    </row>
    <row r="61" spans="1:243" s="25" customFormat="1" ht="57" customHeight="1">
      <c r="A61" s="22">
        <v>46</v>
      </c>
      <c r="B61" s="98" t="s">
        <v>171</v>
      </c>
      <c r="C61" s="23" t="s">
        <v>105</v>
      </c>
      <c r="D61" s="58">
        <v>46</v>
      </c>
      <c r="E61" s="101" t="s">
        <v>187</v>
      </c>
      <c r="F61" s="58">
        <v>999.15</v>
      </c>
      <c r="G61" s="37"/>
      <c r="H61" s="38"/>
      <c r="I61" s="27" t="s">
        <v>38</v>
      </c>
      <c r="J61" s="30">
        <f t="shared" si="8"/>
        <v>1</v>
      </c>
      <c r="K61" s="31" t="s">
        <v>39</v>
      </c>
      <c r="L61" s="31" t="s">
        <v>4</v>
      </c>
      <c r="M61" s="54"/>
      <c r="N61" s="28"/>
      <c r="O61" s="28"/>
      <c r="P61" s="33"/>
      <c r="Q61" s="28"/>
      <c r="R61" s="28"/>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4">
        <f t="shared" si="9"/>
        <v>45960.9</v>
      </c>
      <c r="BB61" s="35">
        <f t="shared" si="10"/>
        <v>45960.9</v>
      </c>
      <c r="BC61" s="24" t="str">
        <f t="shared" si="11"/>
        <v>INR  Forty Five Thousand Nine Hundred &amp; Sixty  and Paise Ninety Only</v>
      </c>
      <c r="IA61" s="25">
        <v>45</v>
      </c>
      <c r="IB61" s="57" t="s">
        <v>252</v>
      </c>
      <c r="IC61" s="25" t="s">
        <v>105</v>
      </c>
      <c r="ID61" s="25">
        <v>46</v>
      </c>
      <c r="IE61" s="26" t="s">
        <v>187</v>
      </c>
      <c r="IF61" s="26" t="s">
        <v>42</v>
      </c>
      <c r="IG61" s="26" t="s">
        <v>59</v>
      </c>
      <c r="IH61" s="26">
        <v>10</v>
      </c>
      <c r="II61" s="26" t="s">
        <v>37</v>
      </c>
    </row>
    <row r="62" spans="1:243" s="25" customFormat="1" ht="57" customHeight="1">
      <c r="A62" s="22">
        <v>47</v>
      </c>
      <c r="B62" s="113" t="s">
        <v>172</v>
      </c>
      <c r="C62" s="23" t="s">
        <v>106</v>
      </c>
      <c r="D62" s="58">
        <v>5</v>
      </c>
      <c r="E62" s="114" t="s">
        <v>192</v>
      </c>
      <c r="F62" s="58">
        <v>479.85</v>
      </c>
      <c r="G62" s="37"/>
      <c r="H62" s="38"/>
      <c r="I62" s="27" t="s">
        <v>38</v>
      </c>
      <c r="J62" s="30">
        <f t="shared" si="8"/>
        <v>1</v>
      </c>
      <c r="K62" s="31" t="s">
        <v>39</v>
      </c>
      <c r="L62" s="31" t="s">
        <v>4</v>
      </c>
      <c r="M62" s="54"/>
      <c r="N62" s="28"/>
      <c r="O62" s="28"/>
      <c r="P62" s="33"/>
      <c r="Q62" s="28"/>
      <c r="R62" s="28"/>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4">
        <f t="shared" si="9"/>
        <v>2399.25</v>
      </c>
      <c r="BB62" s="35">
        <f t="shared" si="10"/>
        <v>2399.25</v>
      </c>
      <c r="BC62" s="24" t="str">
        <f t="shared" si="11"/>
        <v>INR  Two Thousand Three Hundred &amp; Ninety Nine  and Paise Twenty Five Only</v>
      </c>
      <c r="IA62" s="25">
        <v>46</v>
      </c>
      <c r="IB62" s="57" t="s">
        <v>253</v>
      </c>
      <c r="IC62" s="25" t="s">
        <v>106</v>
      </c>
      <c r="ID62" s="25">
        <v>5</v>
      </c>
      <c r="IE62" s="26" t="s">
        <v>192</v>
      </c>
      <c r="IF62" s="26" t="s">
        <v>42</v>
      </c>
      <c r="IG62" s="26" t="s">
        <v>59</v>
      </c>
      <c r="IH62" s="26">
        <v>10</v>
      </c>
      <c r="II62" s="26" t="s">
        <v>37</v>
      </c>
    </row>
    <row r="63" spans="1:243" s="25" customFormat="1" ht="168" customHeight="1">
      <c r="A63" s="22">
        <v>48</v>
      </c>
      <c r="B63" s="98" t="s">
        <v>173</v>
      </c>
      <c r="C63" s="23" t="s">
        <v>107</v>
      </c>
      <c r="D63" s="58">
        <v>16</v>
      </c>
      <c r="E63" s="101" t="s">
        <v>37</v>
      </c>
      <c r="F63" s="58">
        <v>6061.95</v>
      </c>
      <c r="G63" s="37"/>
      <c r="H63" s="38"/>
      <c r="I63" s="27" t="s">
        <v>38</v>
      </c>
      <c r="J63" s="30">
        <f t="shared" si="8"/>
        <v>1</v>
      </c>
      <c r="K63" s="31" t="s">
        <v>39</v>
      </c>
      <c r="L63" s="31" t="s">
        <v>4</v>
      </c>
      <c r="M63" s="54"/>
      <c r="N63" s="28"/>
      <c r="O63" s="28"/>
      <c r="P63" s="33"/>
      <c r="Q63" s="28"/>
      <c r="R63" s="28"/>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4">
        <f t="shared" si="9"/>
        <v>96991.2</v>
      </c>
      <c r="BB63" s="35">
        <f t="shared" si="10"/>
        <v>96991.2</v>
      </c>
      <c r="BC63" s="24" t="str">
        <f t="shared" si="11"/>
        <v>INR  Ninety Six Thousand Nine Hundred &amp; Ninety One  and Paise Twenty Only</v>
      </c>
      <c r="IA63" s="25">
        <v>47</v>
      </c>
      <c r="IB63" s="57" t="s">
        <v>254</v>
      </c>
      <c r="IC63" s="25" t="s">
        <v>107</v>
      </c>
      <c r="ID63" s="25">
        <v>16</v>
      </c>
      <c r="IE63" s="26" t="s">
        <v>37</v>
      </c>
      <c r="IF63" s="26" t="s">
        <v>42</v>
      </c>
      <c r="IG63" s="26" t="s">
        <v>59</v>
      </c>
      <c r="IH63" s="26">
        <v>10</v>
      </c>
      <c r="II63" s="26" t="s">
        <v>37</v>
      </c>
    </row>
    <row r="64" spans="1:243" s="25" customFormat="1" ht="150.75" customHeight="1">
      <c r="A64" s="22">
        <v>49</v>
      </c>
      <c r="B64" s="113" t="s">
        <v>174</v>
      </c>
      <c r="C64" s="23" t="s">
        <v>108</v>
      </c>
      <c r="D64" s="58">
        <v>1</v>
      </c>
      <c r="E64" s="114" t="s">
        <v>37</v>
      </c>
      <c r="F64" s="58">
        <v>22983.25</v>
      </c>
      <c r="G64" s="37"/>
      <c r="H64" s="38"/>
      <c r="I64" s="27" t="s">
        <v>38</v>
      </c>
      <c r="J64" s="30">
        <f t="shared" si="8"/>
        <v>1</v>
      </c>
      <c r="K64" s="31" t="s">
        <v>39</v>
      </c>
      <c r="L64" s="31" t="s">
        <v>4</v>
      </c>
      <c r="M64" s="54"/>
      <c r="N64" s="28"/>
      <c r="O64" s="28"/>
      <c r="P64" s="33"/>
      <c r="Q64" s="28"/>
      <c r="R64" s="28"/>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4">
        <f t="shared" si="9"/>
        <v>22983.25</v>
      </c>
      <c r="BB64" s="35">
        <f t="shared" si="10"/>
        <v>22983.25</v>
      </c>
      <c r="BC64" s="24" t="str">
        <f t="shared" si="11"/>
        <v>INR  Twenty Two Thousand Nine Hundred &amp; Eighty Three  and Paise Twenty Five Only</v>
      </c>
      <c r="IA64" s="25">
        <v>48</v>
      </c>
      <c r="IB64" s="57" t="s">
        <v>255</v>
      </c>
      <c r="IC64" s="25" t="s">
        <v>108</v>
      </c>
      <c r="ID64" s="25">
        <v>1</v>
      </c>
      <c r="IE64" s="26" t="s">
        <v>37</v>
      </c>
      <c r="IF64" s="26" t="s">
        <v>42</v>
      </c>
      <c r="IG64" s="26" t="s">
        <v>59</v>
      </c>
      <c r="IH64" s="26">
        <v>10</v>
      </c>
      <c r="II64" s="26" t="s">
        <v>37</v>
      </c>
    </row>
    <row r="65" spans="1:243" s="25" customFormat="1" ht="154.5" customHeight="1">
      <c r="A65" s="22">
        <v>50</v>
      </c>
      <c r="B65" s="113" t="s">
        <v>175</v>
      </c>
      <c r="C65" s="23" t="s">
        <v>109</v>
      </c>
      <c r="D65" s="58">
        <v>9</v>
      </c>
      <c r="E65" s="114" t="s">
        <v>37</v>
      </c>
      <c r="F65" s="58">
        <v>6849.6</v>
      </c>
      <c r="G65" s="37"/>
      <c r="H65" s="38"/>
      <c r="I65" s="27" t="s">
        <v>38</v>
      </c>
      <c r="J65" s="30">
        <f t="shared" si="8"/>
        <v>1</v>
      </c>
      <c r="K65" s="31" t="s">
        <v>39</v>
      </c>
      <c r="L65" s="31" t="s">
        <v>4</v>
      </c>
      <c r="M65" s="54"/>
      <c r="N65" s="28"/>
      <c r="O65" s="28"/>
      <c r="P65" s="33"/>
      <c r="Q65" s="28"/>
      <c r="R65" s="28"/>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4">
        <f t="shared" si="9"/>
        <v>61646.4</v>
      </c>
      <c r="BB65" s="35">
        <f t="shared" si="10"/>
        <v>61646.4</v>
      </c>
      <c r="BC65" s="24" t="str">
        <f t="shared" si="11"/>
        <v>INR  Sixty One Thousand Six Hundred &amp; Forty Six  and Paise Forty Only</v>
      </c>
      <c r="IA65" s="25">
        <v>49</v>
      </c>
      <c r="IB65" s="57" t="s">
        <v>256</v>
      </c>
      <c r="IC65" s="25" t="s">
        <v>109</v>
      </c>
      <c r="ID65" s="25">
        <v>9</v>
      </c>
      <c r="IE65" s="26" t="s">
        <v>37</v>
      </c>
      <c r="IF65" s="26" t="s">
        <v>42</v>
      </c>
      <c r="IG65" s="26" t="s">
        <v>59</v>
      </c>
      <c r="IH65" s="26">
        <v>10</v>
      </c>
      <c r="II65" s="26" t="s">
        <v>37</v>
      </c>
    </row>
    <row r="66" spans="1:243" s="25" customFormat="1" ht="144" customHeight="1">
      <c r="A66" s="22">
        <v>51</v>
      </c>
      <c r="B66" s="113" t="s">
        <v>176</v>
      </c>
      <c r="C66" s="23" t="s">
        <v>110</v>
      </c>
      <c r="D66" s="58">
        <v>5</v>
      </c>
      <c r="E66" s="114" t="s">
        <v>37</v>
      </c>
      <c r="F66" s="58">
        <v>6088.6</v>
      </c>
      <c r="G66" s="37"/>
      <c r="H66" s="38"/>
      <c r="I66" s="27" t="s">
        <v>38</v>
      </c>
      <c r="J66" s="30">
        <f t="shared" si="8"/>
        <v>1</v>
      </c>
      <c r="K66" s="31" t="s">
        <v>39</v>
      </c>
      <c r="L66" s="31" t="s">
        <v>4</v>
      </c>
      <c r="M66" s="54"/>
      <c r="N66" s="28"/>
      <c r="O66" s="28"/>
      <c r="P66" s="33"/>
      <c r="Q66" s="28"/>
      <c r="R66" s="28"/>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4">
        <f t="shared" si="9"/>
        <v>30443</v>
      </c>
      <c r="BB66" s="35">
        <f t="shared" si="10"/>
        <v>30443</v>
      </c>
      <c r="BC66" s="24" t="str">
        <f t="shared" si="11"/>
        <v>INR  Thirty Thousand Four Hundred &amp; Forty Three  Only</v>
      </c>
      <c r="IA66" s="25">
        <v>50</v>
      </c>
      <c r="IB66" s="57" t="s">
        <v>257</v>
      </c>
      <c r="IC66" s="25" t="s">
        <v>110</v>
      </c>
      <c r="ID66" s="25">
        <v>5</v>
      </c>
      <c r="IE66" s="26" t="s">
        <v>37</v>
      </c>
      <c r="IF66" s="26" t="s">
        <v>42</v>
      </c>
      <c r="IG66" s="26" t="s">
        <v>59</v>
      </c>
      <c r="IH66" s="26">
        <v>10</v>
      </c>
      <c r="II66" s="26" t="s">
        <v>37</v>
      </c>
    </row>
    <row r="67" spans="1:243" s="25" customFormat="1" ht="105" customHeight="1">
      <c r="A67" s="22">
        <v>52</v>
      </c>
      <c r="B67" s="115" t="s">
        <v>177</v>
      </c>
      <c r="C67" s="23" t="s">
        <v>111</v>
      </c>
      <c r="D67" s="58">
        <v>3</v>
      </c>
      <c r="E67" s="101" t="s">
        <v>37</v>
      </c>
      <c r="F67" s="58">
        <v>9360.6</v>
      </c>
      <c r="G67" s="37"/>
      <c r="H67" s="38"/>
      <c r="I67" s="27" t="s">
        <v>38</v>
      </c>
      <c r="J67" s="30">
        <f t="shared" si="8"/>
        <v>1</v>
      </c>
      <c r="K67" s="31" t="s">
        <v>39</v>
      </c>
      <c r="L67" s="31" t="s">
        <v>4</v>
      </c>
      <c r="M67" s="54"/>
      <c r="N67" s="28"/>
      <c r="O67" s="28"/>
      <c r="P67" s="33"/>
      <c r="Q67" s="28"/>
      <c r="R67" s="28"/>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4">
        <f t="shared" si="9"/>
        <v>28081.8</v>
      </c>
      <c r="BB67" s="35">
        <f t="shared" si="10"/>
        <v>28081.8</v>
      </c>
      <c r="BC67" s="24" t="str">
        <f t="shared" si="11"/>
        <v>INR  Twenty Eight Thousand  &amp;Eighty One  and Paise Eighty Only</v>
      </c>
      <c r="IA67" s="25">
        <v>51</v>
      </c>
      <c r="IB67" s="57" t="s">
        <v>258</v>
      </c>
      <c r="IC67" s="25" t="s">
        <v>111</v>
      </c>
      <c r="ID67" s="25">
        <v>3</v>
      </c>
      <c r="IE67" s="26" t="s">
        <v>37</v>
      </c>
      <c r="IF67" s="26" t="s">
        <v>42</v>
      </c>
      <c r="IG67" s="26" t="s">
        <v>59</v>
      </c>
      <c r="IH67" s="26">
        <v>10</v>
      </c>
      <c r="II67" s="26" t="s">
        <v>37</v>
      </c>
    </row>
    <row r="68" spans="1:243" s="25" customFormat="1" ht="86.25" customHeight="1">
      <c r="A68" s="22">
        <v>53</v>
      </c>
      <c r="B68" s="95" t="s">
        <v>178</v>
      </c>
      <c r="C68" s="23" t="s">
        <v>112</v>
      </c>
      <c r="D68" s="58">
        <v>16</v>
      </c>
      <c r="E68" s="94" t="s">
        <v>64</v>
      </c>
      <c r="F68" s="58">
        <v>2756.35</v>
      </c>
      <c r="G68" s="37"/>
      <c r="H68" s="38"/>
      <c r="I68" s="27" t="s">
        <v>38</v>
      </c>
      <c r="J68" s="30">
        <f t="shared" si="8"/>
        <v>1</v>
      </c>
      <c r="K68" s="31" t="s">
        <v>39</v>
      </c>
      <c r="L68" s="31" t="s">
        <v>4</v>
      </c>
      <c r="M68" s="54"/>
      <c r="N68" s="28"/>
      <c r="O68" s="28"/>
      <c r="P68" s="33"/>
      <c r="Q68" s="28"/>
      <c r="R68" s="28"/>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4">
        <f aca="true" t="shared" si="12" ref="BA68:BA77">total_amount_ba($B$2,$D$2,D68,F68,J68,K68,M68)</f>
        <v>44101.6</v>
      </c>
      <c r="BB68" s="35">
        <f aca="true" t="shared" si="13" ref="BB68:BB77">BA68+SUM(N68:AZ68)</f>
        <v>44101.6</v>
      </c>
      <c r="BC68" s="24" t="str">
        <f aca="true" t="shared" si="14" ref="BC68:BC77">SpellNumber(L68,BB68)</f>
        <v>INR  Forty Four Thousand One Hundred &amp; One  and Paise Sixty Only</v>
      </c>
      <c r="IA68" s="25">
        <v>52</v>
      </c>
      <c r="IB68" s="57" t="s">
        <v>259</v>
      </c>
      <c r="IC68" s="25" t="s">
        <v>112</v>
      </c>
      <c r="ID68" s="25">
        <v>16</v>
      </c>
      <c r="IE68" s="26" t="s">
        <v>64</v>
      </c>
      <c r="IF68" s="26" t="s">
        <v>42</v>
      </c>
      <c r="IG68" s="26" t="s">
        <v>59</v>
      </c>
      <c r="IH68" s="26">
        <v>10</v>
      </c>
      <c r="II68" s="26" t="s">
        <v>37</v>
      </c>
    </row>
    <row r="69" spans="1:243" s="25" customFormat="1" ht="57" customHeight="1">
      <c r="A69" s="59">
        <v>54</v>
      </c>
      <c r="B69" s="116" t="s">
        <v>179</v>
      </c>
      <c r="C69" s="60" t="s">
        <v>113</v>
      </c>
      <c r="D69" s="61">
        <v>9</v>
      </c>
      <c r="E69" s="101" t="s">
        <v>37</v>
      </c>
      <c r="F69" s="61">
        <v>231.7</v>
      </c>
      <c r="G69" s="37"/>
      <c r="H69" s="38"/>
      <c r="I69" s="62" t="s">
        <v>38</v>
      </c>
      <c r="J69" s="63">
        <f t="shared" si="8"/>
        <v>1</v>
      </c>
      <c r="K69" s="64" t="s">
        <v>39</v>
      </c>
      <c r="L69" s="64" t="s">
        <v>4</v>
      </c>
      <c r="M69" s="65"/>
      <c r="N69" s="37"/>
      <c r="O69" s="37"/>
      <c r="P69" s="32"/>
      <c r="Q69" s="37"/>
      <c r="R69" s="37"/>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66">
        <f t="shared" si="12"/>
        <v>2085.3</v>
      </c>
      <c r="BB69" s="67">
        <f t="shared" si="13"/>
        <v>2085.3</v>
      </c>
      <c r="BC69" s="68" t="str">
        <f t="shared" si="14"/>
        <v>INR  Two Thousand  &amp;Eighty Five  and Paise Thirty Only</v>
      </c>
      <c r="IA69" s="25">
        <v>53</v>
      </c>
      <c r="IB69" s="57" t="s">
        <v>260</v>
      </c>
      <c r="IC69" s="25" t="s">
        <v>113</v>
      </c>
      <c r="ID69" s="25">
        <v>9</v>
      </c>
      <c r="IE69" s="26" t="s">
        <v>37</v>
      </c>
      <c r="IF69" s="26" t="s">
        <v>42</v>
      </c>
      <c r="IG69" s="26" t="s">
        <v>59</v>
      </c>
      <c r="IH69" s="26">
        <v>10</v>
      </c>
      <c r="II69" s="26" t="s">
        <v>37</v>
      </c>
    </row>
    <row r="70" spans="1:243" s="25" customFormat="1" ht="71.25" customHeight="1">
      <c r="A70" s="78">
        <v>55.1</v>
      </c>
      <c r="B70" s="106" t="s">
        <v>202</v>
      </c>
      <c r="C70" s="79" t="s">
        <v>114</v>
      </c>
      <c r="D70" s="80">
        <v>9</v>
      </c>
      <c r="E70" s="101" t="s">
        <v>37</v>
      </c>
      <c r="F70" s="80">
        <v>103.55</v>
      </c>
      <c r="G70" s="81"/>
      <c r="H70" s="82"/>
      <c r="I70" s="83" t="s">
        <v>38</v>
      </c>
      <c r="J70" s="84">
        <f t="shared" si="8"/>
        <v>1</v>
      </c>
      <c r="K70" s="85" t="s">
        <v>39</v>
      </c>
      <c r="L70" s="85" t="s">
        <v>4</v>
      </c>
      <c r="M70" s="86"/>
      <c r="N70" s="81"/>
      <c r="O70" s="81"/>
      <c r="P70" s="87"/>
      <c r="Q70" s="81"/>
      <c r="R70" s="81"/>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8">
        <f t="shared" si="12"/>
        <v>931.95</v>
      </c>
      <c r="BB70" s="89">
        <f t="shared" si="13"/>
        <v>931.95</v>
      </c>
      <c r="BC70" s="90" t="str">
        <f t="shared" si="14"/>
        <v>INR  Nine Hundred &amp; Thirty One  and Paise Ninety Five Only</v>
      </c>
      <c r="IA70" s="25">
        <v>54.1</v>
      </c>
      <c r="IB70" s="57" t="s">
        <v>261</v>
      </c>
      <c r="IC70" s="25" t="s">
        <v>114</v>
      </c>
      <c r="ID70" s="25">
        <v>9</v>
      </c>
      <c r="IE70" s="26" t="s">
        <v>37</v>
      </c>
      <c r="IF70" s="26" t="s">
        <v>42</v>
      </c>
      <c r="IG70" s="26" t="s">
        <v>59</v>
      </c>
      <c r="IH70" s="26">
        <v>10</v>
      </c>
      <c r="II70" s="26" t="s">
        <v>37</v>
      </c>
    </row>
    <row r="71" spans="1:243" s="25" customFormat="1" ht="57" customHeight="1">
      <c r="A71" s="78">
        <v>55.2</v>
      </c>
      <c r="B71" s="106" t="s">
        <v>137</v>
      </c>
      <c r="C71" s="79" t="s">
        <v>115</v>
      </c>
      <c r="D71" s="80">
        <v>9</v>
      </c>
      <c r="E71" s="101" t="s">
        <v>37</v>
      </c>
      <c r="F71" s="80">
        <v>75</v>
      </c>
      <c r="G71" s="81"/>
      <c r="H71" s="82"/>
      <c r="I71" s="83" t="s">
        <v>38</v>
      </c>
      <c r="J71" s="84">
        <f t="shared" si="8"/>
        <v>1</v>
      </c>
      <c r="K71" s="85" t="s">
        <v>39</v>
      </c>
      <c r="L71" s="85" t="s">
        <v>4</v>
      </c>
      <c r="M71" s="86"/>
      <c r="N71" s="81"/>
      <c r="O71" s="81"/>
      <c r="P71" s="87"/>
      <c r="Q71" s="81"/>
      <c r="R71" s="81"/>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8">
        <f t="shared" si="12"/>
        <v>675</v>
      </c>
      <c r="BB71" s="89">
        <f t="shared" si="13"/>
        <v>675</v>
      </c>
      <c r="BC71" s="90" t="str">
        <f t="shared" si="14"/>
        <v>INR  Six Hundred &amp; Seventy Five  Only</v>
      </c>
      <c r="IA71" s="25">
        <v>54.2</v>
      </c>
      <c r="IB71" s="57" t="s">
        <v>262</v>
      </c>
      <c r="IC71" s="25" t="s">
        <v>115</v>
      </c>
      <c r="ID71" s="25">
        <v>9</v>
      </c>
      <c r="IE71" s="26" t="s">
        <v>37</v>
      </c>
      <c r="IF71" s="26" t="s">
        <v>42</v>
      </c>
      <c r="IG71" s="26" t="s">
        <v>59</v>
      </c>
      <c r="IH71" s="26">
        <v>10</v>
      </c>
      <c r="II71" s="26" t="s">
        <v>37</v>
      </c>
    </row>
    <row r="72" spans="1:243" s="25" customFormat="1" ht="57" customHeight="1">
      <c r="A72" s="78">
        <v>56</v>
      </c>
      <c r="B72" s="106" t="s">
        <v>180</v>
      </c>
      <c r="C72" s="79" t="s">
        <v>116</v>
      </c>
      <c r="D72" s="80">
        <v>18</v>
      </c>
      <c r="E72" s="101" t="s">
        <v>37</v>
      </c>
      <c r="F72" s="80">
        <v>59.65</v>
      </c>
      <c r="G72" s="81"/>
      <c r="H72" s="82"/>
      <c r="I72" s="83" t="s">
        <v>38</v>
      </c>
      <c r="J72" s="84">
        <f t="shared" si="8"/>
        <v>1</v>
      </c>
      <c r="K72" s="85" t="s">
        <v>39</v>
      </c>
      <c r="L72" s="85" t="s">
        <v>4</v>
      </c>
      <c r="M72" s="86"/>
      <c r="N72" s="81"/>
      <c r="O72" s="81"/>
      <c r="P72" s="87"/>
      <c r="Q72" s="81"/>
      <c r="R72" s="81"/>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8">
        <f t="shared" si="12"/>
        <v>1073.7</v>
      </c>
      <c r="BB72" s="89">
        <f t="shared" si="13"/>
        <v>1073.7</v>
      </c>
      <c r="BC72" s="90" t="str">
        <f t="shared" si="14"/>
        <v>INR  One Thousand  &amp;Seventy Three  and Paise Seventy Only</v>
      </c>
      <c r="IA72" s="25">
        <v>55</v>
      </c>
      <c r="IB72" s="57" t="s">
        <v>263</v>
      </c>
      <c r="IC72" s="25" t="s">
        <v>116</v>
      </c>
      <c r="ID72" s="25">
        <v>18</v>
      </c>
      <c r="IE72" s="26" t="s">
        <v>37</v>
      </c>
      <c r="IF72" s="26" t="s">
        <v>42</v>
      </c>
      <c r="IG72" s="26" t="s">
        <v>59</v>
      </c>
      <c r="IH72" s="26">
        <v>10</v>
      </c>
      <c r="II72" s="26" t="s">
        <v>37</v>
      </c>
    </row>
    <row r="73" spans="1:243" s="25" customFormat="1" ht="177" customHeight="1">
      <c r="A73" s="78">
        <v>57</v>
      </c>
      <c r="B73" s="117" t="s">
        <v>181</v>
      </c>
      <c r="C73" s="79" t="s">
        <v>117</v>
      </c>
      <c r="D73" s="80">
        <v>93</v>
      </c>
      <c r="E73" s="101" t="s">
        <v>186</v>
      </c>
      <c r="F73" s="80">
        <v>423.95</v>
      </c>
      <c r="G73" s="81"/>
      <c r="H73" s="82"/>
      <c r="I73" s="83" t="s">
        <v>38</v>
      </c>
      <c r="J73" s="84">
        <f t="shared" si="8"/>
        <v>1</v>
      </c>
      <c r="K73" s="85" t="s">
        <v>39</v>
      </c>
      <c r="L73" s="85" t="s">
        <v>4</v>
      </c>
      <c r="M73" s="86"/>
      <c r="N73" s="81"/>
      <c r="O73" s="81"/>
      <c r="P73" s="87"/>
      <c r="Q73" s="81"/>
      <c r="R73" s="81"/>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8">
        <f t="shared" si="12"/>
        <v>39427.35</v>
      </c>
      <c r="BB73" s="89">
        <f t="shared" si="13"/>
        <v>39427.35</v>
      </c>
      <c r="BC73" s="90" t="str">
        <f t="shared" si="14"/>
        <v>INR  Thirty Nine Thousand Four Hundred &amp; Twenty Seven  and Paise Thirty Five Only</v>
      </c>
      <c r="IA73" s="25">
        <v>56</v>
      </c>
      <c r="IB73" s="57" t="s">
        <v>264</v>
      </c>
      <c r="IC73" s="25" t="s">
        <v>117</v>
      </c>
      <c r="ID73" s="25">
        <v>93</v>
      </c>
      <c r="IE73" s="26" t="s">
        <v>186</v>
      </c>
      <c r="IF73" s="26" t="s">
        <v>42</v>
      </c>
      <c r="IG73" s="26" t="s">
        <v>59</v>
      </c>
      <c r="IH73" s="26">
        <v>10</v>
      </c>
      <c r="II73" s="26" t="s">
        <v>37</v>
      </c>
    </row>
    <row r="74" spans="1:243" s="25" customFormat="1" ht="75" customHeight="1">
      <c r="A74" s="78">
        <v>58</v>
      </c>
      <c r="B74" s="106" t="s">
        <v>138</v>
      </c>
      <c r="C74" s="79" t="s">
        <v>118</v>
      </c>
      <c r="D74" s="80">
        <v>19</v>
      </c>
      <c r="E74" s="94" t="s">
        <v>184</v>
      </c>
      <c r="F74" s="80">
        <v>138.85</v>
      </c>
      <c r="G74" s="81"/>
      <c r="H74" s="82"/>
      <c r="I74" s="83" t="s">
        <v>38</v>
      </c>
      <c r="J74" s="84">
        <f t="shared" si="8"/>
        <v>1</v>
      </c>
      <c r="K74" s="85" t="s">
        <v>39</v>
      </c>
      <c r="L74" s="85" t="s">
        <v>4</v>
      </c>
      <c r="M74" s="86"/>
      <c r="N74" s="81"/>
      <c r="O74" s="81"/>
      <c r="P74" s="87"/>
      <c r="Q74" s="81"/>
      <c r="R74" s="81"/>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8">
        <f t="shared" si="12"/>
        <v>2638.15</v>
      </c>
      <c r="BB74" s="89">
        <f t="shared" si="13"/>
        <v>2638.15</v>
      </c>
      <c r="BC74" s="90" t="str">
        <f t="shared" si="14"/>
        <v>INR  Two Thousand Six Hundred &amp; Thirty Eight  and Paise Fifteen Only</v>
      </c>
      <c r="IA74" s="25">
        <v>57</v>
      </c>
      <c r="IB74" s="57" t="s">
        <v>265</v>
      </c>
      <c r="IC74" s="25" t="s">
        <v>118</v>
      </c>
      <c r="ID74" s="25">
        <v>19</v>
      </c>
      <c r="IE74" s="26" t="s">
        <v>184</v>
      </c>
      <c r="IF74" s="26" t="s">
        <v>42</v>
      </c>
      <c r="IG74" s="26" t="s">
        <v>59</v>
      </c>
      <c r="IH74" s="26">
        <v>10</v>
      </c>
      <c r="II74" s="26" t="s">
        <v>37</v>
      </c>
    </row>
    <row r="75" spans="1:243" s="25" customFormat="1" ht="76.5" customHeight="1">
      <c r="A75" s="78">
        <v>59</v>
      </c>
      <c r="B75" s="106" t="s">
        <v>182</v>
      </c>
      <c r="C75" s="79" t="s">
        <v>119</v>
      </c>
      <c r="D75" s="80">
        <v>284</v>
      </c>
      <c r="E75" s="94" t="s">
        <v>186</v>
      </c>
      <c r="F75" s="80">
        <v>131</v>
      </c>
      <c r="G75" s="81"/>
      <c r="H75" s="82"/>
      <c r="I75" s="83" t="s">
        <v>38</v>
      </c>
      <c r="J75" s="84">
        <f t="shared" si="8"/>
        <v>1</v>
      </c>
      <c r="K75" s="85" t="s">
        <v>39</v>
      </c>
      <c r="L75" s="85" t="s">
        <v>4</v>
      </c>
      <c r="M75" s="86"/>
      <c r="N75" s="81"/>
      <c r="O75" s="81"/>
      <c r="P75" s="87"/>
      <c r="Q75" s="81"/>
      <c r="R75" s="81"/>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8">
        <f t="shared" si="12"/>
        <v>37204</v>
      </c>
      <c r="BB75" s="89">
        <f t="shared" si="13"/>
        <v>37204</v>
      </c>
      <c r="BC75" s="90" t="str">
        <f t="shared" si="14"/>
        <v>INR  Thirty Seven Thousand Two Hundred &amp; Four  Only</v>
      </c>
      <c r="IA75" s="25">
        <v>58</v>
      </c>
      <c r="IB75" s="57" t="s">
        <v>266</v>
      </c>
      <c r="IC75" s="25" t="s">
        <v>119</v>
      </c>
      <c r="ID75" s="25">
        <v>284</v>
      </c>
      <c r="IE75" s="26" t="s">
        <v>186</v>
      </c>
      <c r="IF75" s="26" t="s">
        <v>42</v>
      </c>
      <c r="IG75" s="26" t="s">
        <v>59</v>
      </c>
      <c r="IH75" s="26">
        <v>10</v>
      </c>
      <c r="II75" s="26" t="s">
        <v>37</v>
      </c>
    </row>
    <row r="76" spans="1:243" s="25" customFormat="1" ht="57" customHeight="1">
      <c r="A76" s="78">
        <v>60</v>
      </c>
      <c r="B76" s="106" t="s">
        <v>139</v>
      </c>
      <c r="C76" s="79" t="s">
        <v>120</v>
      </c>
      <c r="D76" s="80">
        <v>2</v>
      </c>
      <c r="E76" s="101" t="s">
        <v>37</v>
      </c>
      <c r="F76" s="80">
        <v>678.4</v>
      </c>
      <c r="G76" s="81"/>
      <c r="H76" s="82"/>
      <c r="I76" s="83" t="s">
        <v>38</v>
      </c>
      <c r="J76" s="84">
        <f t="shared" si="8"/>
        <v>1</v>
      </c>
      <c r="K76" s="85" t="s">
        <v>39</v>
      </c>
      <c r="L76" s="85" t="s">
        <v>4</v>
      </c>
      <c r="M76" s="86"/>
      <c r="N76" s="81"/>
      <c r="O76" s="81"/>
      <c r="P76" s="87"/>
      <c r="Q76" s="81"/>
      <c r="R76" s="81"/>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8">
        <f t="shared" si="12"/>
        <v>1356.8</v>
      </c>
      <c r="BB76" s="89">
        <f t="shared" si="13"/>
        <v>1356.8</v>
      </c>
      <c r="BC76" s="90" t="str">
        <f t="shared" si="14"/>
        <v>INR  One Thousand Three Hundred &amp; Fifty Six  and Paise Eighty Only</v>
      </c>
      <c r="IA76" s="25">
        <v>59</v>
      </c>
      <c r="IB76" s="57" t="s">
        <v>267</v>
      </c>
      <c r="IC76" s="25" t="s">
        <v>120</v>
      </c>
      <c r="ID76" s="25">
        <v>2</v>
      </c>
      <c r="IE76" s="26" t="s">
        <v>37</v>
      </c>
      <c r="IF76" s="26" t="s">
        <v>42</v>
      </c>
      <c r="IG76" s="26" t="s">
        <v>59</v>
      </c>
      <c r="IH76" s="26">
        <v>10</v>
      </c>
      <c r="II76" s="26" t="s">
        <v>37</v>
      </c>
    </row>
    <row r="77" spans="1:243" s="25" customFormat="1" ht="57" customHeight="1">
      <c r="A77" s="78">
        <v>61</v>
      </c>
      <c r="B77" s="106" t="s">
        <v>183</v>
      </c>
      <c r="C77" s="120" t="s">
        <v>121</v>
      </c>
      <c r="D77" s="80">
        <v>2</v>
      </c>
      <c r="E77" s="101" t="s">
        <v>37</v>
      </c>
      <c r="F77" s="80">
        <v>394</v>
      </c>
      <c r="G77" s="81"/>
      <c r="H77" s="82"/>
      <c r="I77" s="83" t="s">
        <v>38</v>
      </c>
      <c r="J77" s="84">
        <f t="shared" si="8"/>
        <v>1</v>
      </c>
      <c r="K77" s="85" t="s">
        <v>39</v>
      </c>
      <c r="L77" s="85" t="s">
        <v>4</v>
      </c>
      <c r="M77" s="86"/>
      <c r="N77" s="81"/>
      <c r="O77" s="81"/>
      <c r="P77" s="87"/>
      <c r="Q77" s="81"/>
      <c r="R77" s="81"/>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8">
        <f t="shared" si="12"/>
        <v>788</v>
      </c>
      <c r="BB77" s="89">
        <f t="shared" si="13"/>
        <v>788</v>
      </c>
      <c r="BC77" s="90" t="str">
        <f t="shared" si="14"/>
        <v>INR  Seven Hundred &amp; Eighty Eight  Only</v>
      </c>
      <c r="IA77" s="25">
        <v>60</v>
      </c>
      <c r="IB77" s="57" t="s">
        <v>268</v>
      </c>
      <c r="IC77" s="25" t="s">
        <v>121</v>
      </c>
      <c r="ID77" s="25">
        <v>2</v>
      </c>
      <c r="IE77" s="26" t="s">
        <v>37</v>
      </c>
      <c r="IF77" s="26" t="s">
        <v>42</v>
      </c>
      <c r="IG77" s="26" t="s">
        <v>59</v>
      </c>
      <c r="IH77" s="26">
        <v>10</v>
      </c>
      <c r="II77" s="26" t="s">
        <v>37</v>
      </c>
    </row>
    <row r="78" spans="1:243" s="25" customFormat="1" ht="57" customHeight="1">
      <c r="A78" s="78">
        <v>62</v>
      </c>
      <c r="B78" s="106" t="s">
        <v>140</v>
      </c>
      <c r="C78" s="120" t="s">
        <v>121</v>
      </c>
      <c r="D78" s="80">
        <v>6</v>
      </c>
      <c r="E78" s="101" t="s">
        <v>37</v>
      </c>
      <c r="F78" s="80">
        <v>452.5</v>
      </c>
      <c r="G78" s="81"/>
      <c r="H78" s="82"/>
      <c r="I78" s="83" t="s">
        <v>38</v>
      </c>
      <c r="J78" s="84">
        <f aca="true" t="shared" si="15" ref="J78:J83">IF(I78="Less(-)",-1,1)</f>
        <v>1</v>
      </c>
      <c r="K78" s="85" t="s">
        <v>39</v>
      </c>
      <c r="L78" s="85" t="s">
        <v>4</v>
      </c>
      <c r="M78" s="86"/>
      <c r="N78" s="81"/>
      <c r="O78" s="81"/>
      <c r="P78" s="87"/>
      <c r="Q78" s="81"/>
      <c r="R78" s="81"/>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8">
        <f aca="true" t="shared" si="16" ref="BA78:BA83">total_amount_ba($B$2,$D$2,D78,F78,J78,K78,M78)</f>
        <v>2715</v>
      </c>
      <c r="BB78" s="89">
        <f aca="true" t="shared" si="17" ref="BB78:BB83">BA78+SUM(N78:AZ78)</f>
        <v>2715</v>
      </c>
      <c r="BC78" s="90" t="str">
        <f aca="true" t="shared" si="18" ref="BC78:BC83">SpellNumber(L78,BB78)</f>
        <v>INR  Two Thousand Seven Hundred &amp; Fifteen  Only</v>
      </c>
      <c r="IA78" s="25">
        <v>60</v>
      </c>
      <c r="IB78" s="57" t="s">
        <v>268</v>
      </c>
      <c r="IC78" s="25" t="s">
        <v>121</v>
      </c>
      <c r="ID78" s="25">
        <v>2</v>
      </c>
      <c r="IE78" s="26" t="s">
        <v>37</v>
      </c>
      <c r="IF78" s="26" t="s">
        <v>42</v>
      </c>
      <c r="IG78" s="26" t="s">
        <v>59</v>
      </c>
      <c r="IH78" s="26">
        <v>10</v>
      </c>
      <c r="II78" s="26" t="s">
        <v>37</v>
      </c>
    </row>
    <row r="79" spans="1:243" s="25" customFormat="1" ht="57" customHeight="1">
      <c r="A79" s="78">
        <v>63</v>
      </c>
      <c r="B79" s="106" t="s">
        <v>141</v>
      </c>
      <c r="C79" s="120" t="s">
        <v>121</v>
      </c>
      <c r="D79" s="80">
        <v>15</v>
      </c>
      <c r="E79" s="101" t="s">
        <v>193</v>
      </c>
      <c r="F79" s="80">
        <v>154.15</v>
      </c>
      <c r="G79" s="81"/>
      <c r="H79" s="82"/>
      <c r="I79" s="83" t="s">
        <v>38</v>
      </c>
      <c r="J79" s="84">
        <f t="shared" si="15"/>
        <v>1</v>
      </c>
      <c r="K79" s="85" t="s">
        <v>39</v>
      </c>
      <c r="L79" s="85" t="s">
        <v>4</v>
      </c>
      <c r="M79" s="86"/>
      <c r="N79" s="81"/>
      <c r="O79" s="81"/>
      <c r="P79" s="87"/>
      <c r="Q79" s="81"/>
      <c r="R79" s="81"/>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8">
        <f t="shared" si="16"/>
        <v>2312.25</v>
      </c>
      <c r="BB79" s="89">
        <f t="shared" si="17"/>
        <v>2312.25</v>
      </c>
      <c r="BC79" s="90" t="str">
        <f t="shared" si="18"/>
        <v>INR  Two Thousand Three Hundred &amp; Twelve  and Paise Twenty Five Only</v>
      </c>
      <c r="IA79" s="25">
        <v>60</v>
      </c>
      <c r="IB79" s="57" t="s">
        <v>268</v>
      </c>
      <c r="IC79" s="25" t="s">
        <v>121</v>
      </c>
      <c r="ID79" s="25">
        <v>2</v>
      </c>
      <c r="IE79" s="26" t="s">
        <v>37</v>
      </c>
      <c r="IF79" s="26" t="s">
        <v>42</v>
      </c>
      <c r="IG79" s="26" t="s">
        <v>59</v>
      </c>
      <c r="IH79" s="26">
        <v>10</v>
      </c>
      <c r="II79" s="26" t="s">
        <v>37</v>
      </c>
    </row>
    <row r="80" spans="1:243" s="25" customFormat="1" ht="94.5" customHeight="1">
      <c r="A80" s="78">
        <v>64</v>
      </c>
      <c r="B80" s="117" t="s">
        <v>142</v>
      </c>
      <c r="C80" s="120" t="s">
        <v>121</v>
      </c>
      <c r="D80" s="80">
        <v>63</v>
      </c>
      <c r="E80" s="92" t="s">
        <v>191</v>
      </c>
      <c r="F80" s="80">
        <v>444.8</v>
      </c>
      <c r="G80" s="81"/>
      <c r="H80" s="82"/>
      <c r="I80" s="83" t="s">
        <v>38</v>
      </c>
      <c r="J80" s="84">
        <f t="shared" si="15"/>
        <v>1</v>
      </c>
      <c r="K80" s="85" t="s">
        <v>39</v>
      </c>
      <c r="L80" s="85" t="s">
        <v>4</v>
      </c>
      <c r="M80" s="86"/>
      <c r="N80" s="81"/>
      <c r="O80" s="81"/>
      <c r="P80" s="87"/>
      <c r="Q80" s="81"/>
      <c r="R80" s="81"/>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8">
        <f t="shared" si="16"/>
        <v>28022.4</v>
      </c>
      <c r="BB80" s="89">
        <f t="shared" si="17"/>
        <v>28022.4</v>
      </c>
      <c r="BC80" s="90" t="str">
        <f t="shared" si="18"/>
        <v>INR  Twenty Eight Thousand  &amp;Twenty Two  and Paise Forty Only</v>
      </c>
      <c r="IA80" s="25">
        <v>60</v>
      </c>
      <c r="IB80" s="57" t="s">
        <v>268</v>
      </c>
      <c r="IC80" s="25" t="s">
        <v>121</v>
      </c>
      <c r="ID80" s="25">
        <v>2</v>
      </c>
      <c r="IE80" s="26" t="s">
        <v>37</v>
      </c>
      <c r="IF80" s="26" t="s">
        <v>42</v>
      </c>
      <c r="IG80" s="26" t="s">
        <v>59</v>
      </c>
      <c r="IH80" s="26">
        <v>10</v>
      </c>
      <c r="II80" s="26" t="s">
        <v>37</v>
      </c>
    </row>
    <row r="81" spans="1:243" s="25" customFormat="1" ht="33" customHeight="1">
      <c r="A81" s="78">
        <v>65</v>
      </c>
      <c r="B81" s="118" t="s">
        <v>143</v>
      </c>
      <c r="C81" s="120" t="s">
        <v>121</v>
      </c>
      <c r="D81" s="80">
        <v>48</v>
      </c>
      <c r="E81" s="97" t="s">
        <v>184</v>
      </c>
      <c r="F81" s="80">
        <v>652.3</v>
      </c>
      <c r="G81" s="81"/>
      <c r="H81" s="82"/>
      <c r="I81" s="83" t="s">
        <v>38</v>
      </c>
      <c r="J81" s="84">
        <f t="shared" si="15"/>
        <v>1</v>
      </c>
      <c r="K81" s="85" t="s">
        <v>39</v>
      </c>
      <c r="L81" s="85" t="s">
        <v>4</v>
      </c>
      <c r="M81" s="86"/>
      <c r="N81" s="81"/>
      <c r="O81" s="81"/>
      <c r="P81" s="87"/>
      <c r="Q81" s="81"/>
      <c r="R81" s="81"/>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8">
        <f t="shared" si="16"/>
        <v>31310.4</v>
      </c>
      <c r="BB81" s="89">
        <f t="shared" si="17"/>
        <v>31310.4</v>
      </c>
      <c r="BC81" s="90" t="str">
        <f t="shared" si="18"/>
        <v>INR  Thirty One Thousand Three Hundred &amp; Ten  and Paise Forty Only</v>
      </c>
      <c r="IA81" s="25">
        <v>60</v>
      </c>
      <c r="IB81" s="57" t="s">
        <v>268</v>
      </c>
      <c r="IC81" s="25" t="s">
        <v>121</v>
      </c>
      <c r="ID81" s="25">
        <v>2</v>
      </c>
      <c r="IE81" s="26" t="s">
        <v>37</v>
      </c>
      <c r="IF81" s="26" t="s">
        <v>42</v>
      </c>
      <c r="IG81" s="26" t="s">
        <v>59</v>
      </c>
      <c r="IH81" s="26">
        <v>10</v>
      </c>
      <c r="II81" s="26" t="s">
        <v>37</v>
      </c>
    </row>
    <row r="82" spans="1:243" s="25" customFormat="1" ht="57" customHeight="1">
      <c r="A82" s="78">
        <v>66</v>
      </c>
      <c r="B82" s="118" t="s">
        <v>144</v>
      </c>
      <c r="C82" s="120" t="s">
        <v>121</v>
      </c>
      <c r="D82" s="80">
        <v>25</v>
      </c>
      <c r="E82" s="97" t="s">
        <v>191</v>
      </c>
      <c r="F82" s="80">
        <v>55</v>
      </c>
      <c r="G82" s="81"/>
      <c r="H82" s="82"/>
      <c r="I82" s="83" t="s">
        <v>38</v>
      </c>
      <c r="J82" s="84">
        <f t="shared" si="15"/>
        <v>1</v>
      </c>
      <c r="K82" s="85" t="s">
        <v>39</v>
      </c>
      <c r="L82" s="85" t="s">
        <v>4</v>
      </c>
      <c r="M82" s="86"/>
      <c r="N82" s="81"/>
      <c r="O82" s="81"/>
      <c r="P82" s="87"/>
      <c r="Q82" s="81"/>
      <c r="R82" s="81"/>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8">
        <f t="shared" si="16"/>
        <v>1375</v>
      </c>
      <c r="BB82" s="89">
        <f t="shared" si="17"/>
        <v>1375</v>
      </c>
      <c r="BC82" s="90" t="str">
        <f t="shared" si="18"/>
        <v>INR  One Thousand Three Hundred &amp; Seventy Five  Only</v>
      </c>
      <c r="IA82" s="25">
        <v>60</v>
      </c>
      <c r="IB82" s="57" t="s">
        <v>268</v>
      </c>
      <c r="IC82" s="25" t="s">
        <v>121</v>
      </c>
      <c r="ID82" s="25">
        <v>2</v>
      </c>
      <c r="IE82" s="26" t="s">
        <v>37</v>
      </c>
      <c r="IF82" s="26" t="s">
        <v>42</v>
      </c>
      <c r="IG82" s="26" t="s">
        <v>59</v>
      </c>
      <c r="IH82" s="26">
        <v>10</v>
      </c>
      <c r="II82" s="26" t="s">
        <v>37</v>
      </c>
    </row>
    <row r="83" spans="1:243" s="25" customFormat="1" ht="339" customHeight="1">
      <c r="A83" s="78">
        <v>67</v>
      </c>
      <c r="B83" s="118" t="s">
        <v>203</v>
      </c>
      <c r="C83" s="79" t="s">
        <v>121</v>
      </c>
      <c r="D83" s="80">
        <v>25</v>
      </c>
      <c r="E83" s="119" t="s">
        <v>191</v>
      </c>
      <c r="F83" s="80">
        <v>1398.5</v>
      </c>
      <c r="G83" s="81"/>
      <c r="H83" s="82"/>
      <c r="I83" s="83" t="s">
        <v>38</v>
      </c>
      <c r="J83" s="84">
        <f t="shared" si="15"/>
        <v>1</v>
      </c>
      <c r="K83" s="85" t="s">
        <v>39</v>
      </c>
      <c r="L83" s="85" t="s">
        <v>4</v>
      </c>
      <c r="M83" s="86"/>
      <c r="N83" s="81"/>
      <c r="O83" s="81"/>
      <c r="P83" s="87"/>
      <c r="Q83" s="81"/>
      <c r="R83" s="81"/>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8">
        <f t="shared" si="16"/>
        <v>34962.5</v>
      </c>
      <c r="BB83" s="89">
        <f t="shared" si="17"/>
        <v>34962.5</v>
      </c>
      <c r="BC83" s="90" t="str">
        <f t="shared" si="18"/>
        <v>INR  Thirty Four Thousand Nine Hundred &amp; Sixty Two  and Paise Fifty Only</v>
      </c>
      <c r="IA83" s="25">
        <v>60</v>
      </c>
      <c r="IB83" s="57" t="s">
        <v>268</v>
      </c>
      <c r="IC83" s="25" t="s">
        <v>121</v>
      </c>
      <c r="ID83" s="25">
        <v>2</v>
      </c>
      <c r="IE83" s="26" t="s">
        <v>37</v>
      </c>
      <c r="IF83" s="26" t="s">
        <v>42</v>
      </c>
      <c r="IG83" s="26" t="s">
        <v>59</v>
      </c>
      <c r="IH83" s="26">
        <v>10</v>
      </c>
      <c r="II83" s="26" t="s">
        <v>37</v>
      </c>
    </row>
    <row r="84" spans="1:243" s="25" customFormat="1" ht="48" customHeight="1">
      <c r="A84" s="69" t="s">
        <v>78</v>
      </c>
      <c r="B84" s="70"/>
      <c r="C84" s="71"/>
      <c r="D84" s="72"/>
      <c r="E84" s="72"/>
      <c r="F84" s="72"/>
      <c r="G84" s="72"/>
      <c r="H84" s="73"/>
      <c r="I84" s="73"/>
      <c r="J84" s="73"/>
      <c r="K84" s="73"/>
      <c r="L84" s="74"/>
      <c r="BA84" s="75">
        <f>SUM(BA13:BA83)</f>
        <v>2440636.25</v>
      </c>
      <c r="BB84" s="76">
        <f>SUM(BB13:BB77)</f>
        <v>2339938.7</v>
      </c>
      <c r="BC84" s="77" t="str">
        <f>SpellNumber($E$2,BB84)</f>
        <v>INR  Twenty Three Lakh Thirty Nine Thousand Nine Hundred &amp; Thirty Eight  and Paise Seventy Only</v>
      </c>
      <c r="IE84" s="26">
        <v>4</v>
      </c>
      <c r="IF84" s="26" t="s">
        <v>42</v>
      </c>
      <c r="IG84" s="26" t="s">
        <v>59</v>
      </c>
      <c r="IH84" s="26">
        <v>10</v>
      </c>
      <c r="II84" s="26" t="s">
        <v>37</v>
      </c>
    </row>
    <row r="85" spans="1:243" s="49" customFormat="1" ht="17.25">
      <c r="A85" s="40" t="s">
        <v>79</v>
      </c>
      <c r="B85" s="41"/>
      <c r="C85" s="42"/>
      <c r="D85" s="43"/>
      <c r="E85" s="55" t="s">
        <v>61</v>
      </c>
      <c r="F85" s="56"/>
      <c r="G85" s="44"/>
      <c r="H85" s="45"/>
      <c r="I85" s="45"/>
      <c r="J85" s="45"/>
      <c r="K85" s="46"/>
      <c r="L85" s="47"/>
      <c r="M85" s="48"/>
      <c r="O85" s="25"/>
      <c r="P85" s="25"/>
      <c r="Q85" s="25"/>
      <c r="R85" s="25"/>
      <c r="S85" s="25"/>
      <c r="BA85" s="50">
        <f>IF(ISBLANK(F85),0,IF(E85="Excess (+)",ROUND(BA84+(BA84*F85),2),IF(E85="Less (-)",ROUND(BA84+(BA84*F85*(-1)),2),IF(E85="At Par",BA84,0))))</f>
        <v>0</v>
      </c>
      <c r="BB85" s="51">
        <f>ROUND(BA85,0)</f>
        <v>0</v>
      </c>
      <c r="BC85" s="24" t="str">
        <f>SpellNumber($E$2,BB85)</f>
        <v>INR Zero Only</v>
      </c>
      <c r="IE85" s="52"/>
      <c r="IF85" s="52"/>
      <c r="IG85" s="52"/>
      <c r="IH85" s="52"/>
      <c r="II85" s="52"/>
    </row>
    <row r="86" spans="1:243" s="49" customFormat="1" ht="17.25">
      <c r="A86" s="39" t="s">
        <v>80</v>
      </c>
      <c r="B86" s="39"/>
      <c r="C86" s="122" t="str">
        <f>SpellNumber($E$2,BB85)</f>
        <v>INR Zero Only</v>
      </c>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c r="AN86" s="122"/>
      <c r="AO86" s="122"/>
      <c r="AP86" s="122"/>
      <c r="AQ86" s="122"/>
      <c r="AR86" s="122"/>
      <c r="AS86" s="122"/>
      <c r="AT86" s="122"/>
      <c r="AU86" s="122"/>
      <c r="AV86" s="122"/>
      <c r="AW86" s="122"/>
      <c r="AX86" s="122"/>
      <c r="AY86" s="122"/>
      <c r="AZ86" s="122"/>
      <c r="BA86" s="122"/>
      <c r="BB86" s="122"/>
      <c r="BC86" s="122"/>
      <c r="IE86" s="52"/>
      <c r="IF86" s="52"/>
      <c r="IG86" s="52"/>
      <c r="IH86" s="52"/>
      <c r="II86" s="52"/>
    </row>
  </sheetData>
  <sheetProtection password="EEC8" sheet="1"/>
  <mergeCells count="8">
    <mergeCell ref="A9:BC9"/>
    <mergeCell ref="C86:BC86"/>
    <mergeCell ref="A1:L1"/>
    <mergeCell ref="A4:BC4"/>
    <mergeCell ref="A5:BC5"/>
    <mergeCell ref="A6:BC6"/>
    <mergeCell ref="A7:BC7"/>
    <mergeCell ref="B8:BC8"/>
  </mergeCells>
  <dataValidations count="19">
    <dataValidation type="list" allowBlank="1" showErrorMessage="1" sqref="E85">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5">
      <formula1>0</formula1>
      <formula2>99.9</formula2>
    </dataValidation>
    <dataValidation type="decimal" allowBlank="1" showInputMessage="1" showErrorMessage="1" promptTitle="Rate Entry" prompt="Please enter the Basic Price in Rupees for this item. " errorTitle="Invaid Entry" error="Only Numeric Values are allowed. " sqref="G25:G83 G13:H24">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85">
      <formula1>IF(E85="Select",-1,IF(E85="At Par",0,0))</formula1>
      <formula2>IF(E85="Select",-1,IF(E85="At Par",0,0.99))</formula2>
    </dataValidation>
    <dataValidation type="decimal" allowBlank="1" showInputMessage="1" showErrorMessage="1" promptTitle="Rate Entry" prompt="Please enter the Rate in Rupees for this item. " errorTitle="Invaid Entry" error="Only Numeric Values are allowed. " sqref="H25:H8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3:M83">
      <formula1>0</formula1>
      <formula2>999999999999999</formula2>
    </dataValidation>
    <dataValidation type="list" allowBlank="1" showInputMessage="1" showErrorMessage="1" sqref="L77 L78 L79 L80 L81 L13 L14 L15 L16 L17 L18 L19 L20 L21 L22 L23 L24 L25 L26 L27 L28 L29 L30 L31 L32 L33 L34 L35 L36 L37 L38 L39 L40 L41 L42 L43 L44 L45 L46 L47 L48 L49 L50 L51 L52 L53 L54 L55 L56 L57 L58 L59 L60 L61 L62 L63 L64 L65 L66 L67 L68 L69 L70 L71 L72 L73 L74 L75 L76 L83 L82">
      <formula1>"INR"</formula1>
    </dataValidation>
    <dataValidation type="list" allowBlank="1" showErrorMessage="1" sqref="K13:K83">
      <formula1>"Partial Conversion,Full Conversion"</formula1>
      <formula2>0</formula2>
    </dataValidation>
    <dataValidation allowBlank="1" showInputMessage="1" showErrorMessage="1" promptTitle="Addition / Deduction" prompt="Please Choose the correct One" sqref="J13:J83">
      <formula1>0</formula1>
      <formula2>0</formula2>
    </dataValidation>
    <dataValidation type="list" showErrorMessage="1" sqref="I13:I83">
      <formula1>"Excess(+),Less(-)"</formula1>
      <formula2>0</formula2>
    </dataValidation>
    <dataValidation allowBlank="1" showInputMessage="1" showErrorMessage="1" promptTitle="Itemcode/Make" prompt="Please enter text" sqref="C13:C8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8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8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83">
      <formula1>0</formula1>
      <formula2>999999999999999</formula2>
    </dataValidation>
    <dataValidation type="decimal" allowBlank="1" showInputMessage="1" showErrorMessage="1" promptTitle="Quantity" prompt="Please enter the Quantity for this item. " errorTitle="Invalid Entry" error="Only Numeric Values are allowed. " sqref="D13:D83 F13:F83">
      <formula1>0</formula1>
      <formula2>999999999999999</formula2>
    </dataValidation>
    <dataValidation type="decimal" allowBlank="1" showErrorMessage="1" errorTitle="Invalid Entry" error="Only Numeric Values are allowed. " sqref="A13:A83">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127" t="s">
        <v>60</v>
      </c>
      <c r="F6" s="127"/>
      <c r="G6" s="127"/>
      <c r="H6" s="127"/>
      <c r="I6" s="127"/>
      <c r="J6" s="127"/>
      <c r="K6" s="127"/>
    </row>
    <row r="7" spans="5:11" ht="14.25">
      <c r="E7" s="128"/>
      <c r="F7" s="128"/>
      <c r="G7" s="128"/>
      <c r="H7" s="128"/>
      <c r="I7" s="128"/>
      <c r="J7" s="128"/>
      <c r="K7" s="128"/>
    </row>
    <row r="8" spans="5:11" ht="14.25">
      <c r="E8" s="128"/>
      <c r="F8" s="128"/>
      <c r="G8" s="128"/>
      <c r="H8" s="128"/>
      <c r="I8" s="128"/>
      <c r="J8" s="128"/>
      <c r="K8" s="128"/>
    </row>
    <row r="9" spans="5:11" ht="14.25">
      <c r="E9" s="128"/>
      <c r="F9" s="128"/>
      <c r="G9" s="128"/>
      <c r="H9" s="128"/>
      <c r="I9" s="128"/>
      <c r="J9" s="128"/>
      <c r="K9" s="128"/>
    </row>
    <row r="10" spans="5:11" ht="14.25">
      <c r="E10" s="128"/>
      <c r="F10" s="128"/>
      <c r="G10" s="128"/>
      <c r="H10" s="128"/>
      <c r="I10" s="128"/>
      <c r="J10" s="128"/>
      <c r="K10" s="128"/>
    </row>
    <row r="11" spans="5:11" ht="14.25">
      <c r="E11" s="128"/>
      <c r="F11" s="128"/>
      <c r="G11" s="128"/>
      <c r="H11" s="128"/>
      <c r="I11" s="128"/>
      <c r="J11" s="128"/>
      <c r="K11" s="128"/>
    </row>
    <row r="12" spans="5:11" ht="14.25">
      <c r="E12" s="128"/>
      <c r="F12" s="128"/>
      <c r="G12" s="128"/>
      <c r="H12" s="128"/>
      <c r="I12" s="128"/>
      <c r="J12" s="128"/>
      <c r="K12" s="128"/>
    </row>
    <row r="13" spans="5:11" ht="14.25">
      <c r="E13" s="128"/>
      <c r="F13" s="128"/>
      <c r="G13" s="128"/>
      <c r="H13" s="128"/>
      <c r="I13" s="128"/>
      <c r="J13" s="128"/>
      <c r="K13" s="128"/>
    </row>
    <row r="14" spans="5:11" ht="14.25">
      <c r="E14" s="128"/>
      <c r="F14" s="128"/>
      <c r="G14" s="128"/>
      <c r="H14" s="128"/>
      <c r="I14" s="128"/>
      <c r="J14" s="128"/>
      <c r="K14" s="12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2023-06-19T12:18:51Z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NC</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