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#N/A</definedName>
    <definedName name="dfsga">#REF!</definedName>
    <definedName name="domestic_global">#REF!</definedName>
    <definedName name="Excise" localSheetId="0">#N/A</definedName>
    <definedName name="Excise">#REF!</definedName>
    <definedName name="Excise_Duty" localSheetId="0">#N/A</definedName>
    <definedName name="Excise_Duty">#REF!</definedName>
    <definedName name="Excised" localSheetId="0">#N/A</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#N/A</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<sst xmlns="http://schemas.openxmlformats.org/spreadsheetml/2006/main" count="126" uniqueCount="65">
  <si>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</si>
  <si>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</si>
  <si>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</si>
  <si>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</si>
  <si>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</si>
  <si>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</si>
  <si>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</si>
  <si>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</si>
  <si>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</si>
  <si>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</si>
  <si>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</si>
  <si>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</si>
  <si>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</si>
  <si>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</si>
  <si>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</si>
  <si>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</si>
  <si>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</si>
  <si>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</si>
  <si>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</si>
  <si>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</si>
  <si>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</si>
  <si>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</si>
  <si>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</si>
  <si>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</si>
  <si>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</si>
  <si>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</si>
  <si>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</si>
  <si>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</si>
  <si>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</si>
  <si>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</si>
  <si>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</si>
  <si>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</si>
  <si>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</si>
  <si>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</si>
  <si>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</si>
  <si>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</si>
  <si>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</si>
  <si>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</si>
  <si>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</si>
  <si>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</si>
  <si>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</si>
  <si>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</si>
  <si>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</si>
  <si>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</si>
  <si>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</si>
  <si>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</si>
  <si>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</si>
  <si>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</si>
  <si>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</si>
  <si>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</si>
  <si>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</si>
  <si>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</si>
  <si>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r>
      <t xml:space="preserve">TOTAL AMOUNT  With Taxes
           in
     </t>
    </r>
    <r>
      <rPr>
        <b/>
        <sz val="11"/>
        <color indexed="10"/>
        <rFont val="Arial"/>
        <family val="2"/>
      </rPr>
      <t xml:space="preserve"> Rs.      P</t>
    </r>
  </si>
  <si>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</si>
  <si>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</si>
  <si>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</si>
  <si>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</si>
  <si>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</si>
  <si>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</si>
  <si>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</si>
  <si>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Name of Work: Providing and fixing of fly proof stainless steel grade 304 wire gauge for window net of 144 rooms in Morvi Hostel, IIT (BHU).</t>
  </si>
  <si>
    <t xml:space="preserve"> Providing and fixing fly proof stainless steel grade 304 wire gauge, to
windows and clerestory windows using wire gauge with average width
of aperture 1.4 mm in both directions with wire of dia. 0.50 mm all
complete.
 With 2nd class teak wood beading 62X19 mm  (9.135.1)</t>
  </si>
  <si>
    <t xml:space="preserve"> Painting with synthetic enamel paint of approved brand and
manufacture to give an even shade :
  Two or more coats on new work (13.61.1)</t>
  </si>
  <si>
    <t>Sqm</t>
  </si>
  <si>
    <t>Contract No:  IIT(BHU)/IWD/CT-44/2022-23/1788 Dated 11.01.2023</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</si>
</sst>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
      <left style="thin"/>
      <right/>
      <top style="thin"/>
      <bottom style="dotted"/>
    </border>
    <border>
      <left/>
      <right style="thin"/>
      <top style="thin"/>
      <bottom style="dotted"/>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4" fillId="0" borderId="21" xfId="0" applyFont="1" applyFill="1" applyBorder="1" applyAlignment="1">
      <alignment horizontal="center" vertical="center" wrapText="1"/>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0" fillId="0" borderId="23" xfId="0" applyBorder="1" applyAlignment="1">
      <alignment horizontal="left" vertical="top" wrapText="1"/>
    </xf>
    <xf numFmtId="0" fontId="0" fillId="0" borderId="24" xfId="0" applyBorder="1" applyAlignment="1">
      <alignment horizontal="left" vertical="top" wrapText="1"/>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8"/>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8" t="str">
        <f>B2&amp;" BoQ"</f>
        <v>Percentage BoQ</v>
      </c>
      <c r="B1" s="78"/>
      <c r="C1" s="78"/>
      <c r="D1" s="78"/>
      <c r="E1" s="78"/>
      <c r="F1" s="78"/>
      <c r="G1" s="78"/>
      <c r="H1" s="78"/>
      <c r="I1" s="78"/>
      <c r="J1" s="78"/>
      <c r="K1" s="78"/>
      <c r="L1" s="78"/>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79" t="s">
        <v>51</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6" customHeight="1">
      <c r="A5" s="79" t="s">
        <v>60</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27" customHeight="1">
      <c r="A6" s="79" t="s">
        <v>64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15"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60">
      <c r="A8" s="11" t="s">
        <v>49</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15">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52</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53</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53</v>
      </c>
      <c r="IC13" s="38" t="s">
        <v>34</v>
      </c>
      <c r="IE13" s="39"/>
      <c r="IF13" s="39" t="s">
        <v>35</v>
      </c>
      <c r="IG13" s="39" t="s">
        <v>36</v>
      </c>
      <c r="IH13" s="39">
        <v>10</v>
      </c>
      <c r="II13" s="39" t="s">
        <v>37</v>
      </c>
    </row>
    <row r="14" spans="1:243" s="38" customFormat="1" ht="84" customHeight="1">
      <c r="A14" s="22">
        <v>1</v>
      </c>
      <c r="B14" s="82" t="s">
        <v>61</v>
      </c>
      <c r="C14" s="83"/>
      <c r="D14" s="74">
        <v>259</v>
      </c>
      <c r="E14" s="75" t="s">
        <v>63</v>
      </c>
      <c r="F14" s="74">
        <v>1353.6</v>
      </c>
      <c r="G14" s="41"/>
      <c r="H14" s="42"/>
      <c r="I14" s="40" t="s">
        <v>40</v>
      </c>
      <c r="J14" s="43">
        <f>IF(I14="Less(-)",-1,1)</f>
        <v>1</v>
      </c>
      <c r="K14" s="44" t="s">
        <v>41</v>
      </c>
      <c r="L14" s="44" t="s">
        <v>4</v>
      </c>
      <c r="M14" s="69"/>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350582.4</v>
      </c>
      <c r="BB14" s="48">
        <f>BA14+SUM(N14:AZ14)</f>
        <v>350582.4</v>
      </c>
      <c r="BC14" s="37" t="str">
        <f>SpellNumber(L14,BB14)</f>
        <v>INR  Three Lakh Fifty Thousand Five Hundred &amp; Eighty Two  and Paise Forty Only</v>
      </c>
      <c r="IA14" s="38">
        <v>1</v>
      </c>
      <c r="IB14" s="73" t="s">
        <v>58</v>
      </c>
      <c r="IC14" s="38" t="s">
        <v>38</v>
      </c>
      <c r="ID14" s="38">
        <v>1446</v>
      </c>
      <c r="IE14" s="39" t="s">
        <v>54</v>
      </c>
      <c r="IF14" s="39" t="s">
        <v>42</v>
      </c>
      <c r="IG14" s="39" t="s">
        <v>36</v>
      </c>
      <c r="IH14" s="39">
        <v>123.223</v>
      </c>
      <c r="II14" s="39" t="s">
        <v>39</v>
      </c>
    </row>
    <row r="15" spans="1:243" s="38" customFormat="1" ht="51.75" customHeight="1">
      <c r="A15" s="22">
        <v>2</v>
      </c>
      <c r="B15" s="82" t="s">
        <v>62</v>
      </c>
      <c r="C15" s="83"/>
      <c r="D15" s="74">
        <v>165</v>
      </c>
      <c r="E15" s="75" t="s">
        <v>63</v>
      </c>
      <c r="F15" s="74">
        <v>121.55</v>
      </c>
      <c r="G15" s="41"/>
      <c r="H15" s="41"/>
      <c r="I15" s="40" t="s">
        <v>40</v>
      </c>
      <c r="J15" s="43">
        <f>IF(I15="Less(-)",-1,1)</f>
        <v>1</v>
      </c>
      <c r="K15" s="44" t="s">
        <v>41</v>
      </c>
      <c r="L15" s="44" t="s">
        <v>4</v>
      </c>
      <c r="M15" s="70"/>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total_amount_ba($B$2,$D$2,D15,F15,J15,K15,M15)</f>
        <v>20055.75</v>
      </c>
      <c r="BB15" s="48">
        <f>BA15+SUM(N15:AZ15)</f>
        <v>20055.75</v>
      </c>
      <c r="BC15" s="37" t="str">
        <f>SpellNumber(L15,BB15)</f>
        <v>INR  Twenty Thousand  &amp;Fifty Five  and Paise Seventy Five Only</v>
      </c>
      <c r="IA15" s="38">
        <v>2</v>
      </c>
      <c r="IB15" s="73" t="s">
        <v>59</v>
      </c>
      <c r="IC15" s="38" t="s">
        <v>43</v>
      </c>
      <c r="ID15" s="38">
        <v>482</v>
      </c>
      <c r="IE15" s="39" t="s">
        <v>54</v>
      </c>
      <c r="IF15" s="39" t="s">
        <v>44</v>
      </c>
      <c r="IG15" s="39" t="s">
        <v>45</v>
      </c>
      <c r="IH15" s="39">
        <v>213</v>
      </c>
      <c r="II15" s="39" t="s">
        <v>39</v>
      </c>
    </row>
    <row r="16" spans="1:243" s="38" customFormat="1" ht="48" customHeight="1">
      <c r="A16" s="49" t="s">
        <v>55</v>
      </c>
      <c r="B16" s="50"/>
      <c r="C16" s="51"/>
      <c r="D16" s="52"/>
      <c r="E16" s="52"/>
      <c r="F16" s="52"/>
      <c r="G16" s="52"/>
      <c r="H16" s="53"/>
      <c r="I16" s="53"/>
      <c r="J16" s="53"/>
      <c r="K16" s="53"/>
      <c r="L16" s="54"/>
      <c r="BA16" s="55">
        <f>SUM(BA13:BA15)</f>
        <v>370638.15</v>
      </c>
      <c r="BB16" s="56">
        <f>SUM(BB13:BB15)</f>
        <v>370638.15</v>
      </c>
      <c r="BC16" s="37" t="str">
        <f>SpellNumber($E$2,BB16)</f>
        <v>INR  Three Lakh Seventy Thousand Six Hundred &amp; Thirty Eight  and Paise Fifteen Only</v>
      </c>
      <c r="IE16" s="39">
        <v>4</v>
      </c>
      <c r="IF16" s="39" t="s">
        <v>44</v>
      </c>
      <c r="IG16" s="39" t="s">
        <v>46</v>
      </c>
      <c r="IH16" s="39">
        <v>10</v>
      </c>
      <c r="II16" s="39" t="s">
        <v>39</v>
      </c>
    </row>
    <row r="17" spans="1:243" s="65" customFormat="1" ht="18">
      <c r="A17" s="50" t="s">
        <v>56</v>
      </c>
      <c r="B17" s="57"/>
      <c r="C17" s="58"/>
      <c r="D17" s="59"/>
      <c r="E17" s="71" t="s">
        <v>48</v>
      </c>
      <c r="F17" s="72"/>
      <c r="G17" s="60"/>
      <c r="H17" s="61"/>
      <c r="I17" s="61"/>
      <c r="J17" s="61"/>
      <c r="K17" s="62"/>
      <c r="L17" s="63"/>
      <c r="M17" s="64"/>
      <c r="O17" s="38"/>
      <c r="P17" s="38"/>
      <c r="Q17" s="38"/>
      <c r="R17" s="38"/>
      <c r="S17" s="38"/>
      <c r="BA17" s="66">
        <f>IF(ISBLANK(F17),0,IF(E17="Excess (+)",ROUND(BA16+(BA16*F17),2),IF(E17="Less (-)",ROUND(BA16+(BA16*F17*(-1)),2),IF(E17="At Par",BA16,0))))</f>
        <v>0</v>
      </c>
      <c r="BB17" s="67">
        <f>ROUND(BA17,0)</f>
        <v>0</v>
      </c>
      <c r="BC17" s="37" t="str">
        <f>SpellNumber($E$2,BB17)</f>
        <v>INR Zero Only</v>
      </c>
      <c r="IE17" s="68"/>
      <c r="IF17" s="68"/>
      <c r="IG17" s="68"/>
      <c r="IH17" s="68"/>
      <c r="II17" s="68"/>
    </row>
    <row r="18" spans="1:243" s="65" customFormat="1" ht="18">
      <c r="A18" s="49" t="s">
        <v>57</v>
      </c>
      <c r="B18" s="49"/>
      <c r="C18" s="77" t="str">
        <f>SpellNumber($E$2,BB17)</f>
        <v>INR Zero Only</v>
      </c>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IE18" s="68"/>
      <c r="IF18" s="68"/>
      <c r="IG18" s="68"/>
      <c r="IH18" s="68"/>
      <c r="II18" s="68"/>
    </row>
    <row r="19" ht="15"/>
    <row r="20" ht="15"/>
  </sheetData>
  <sheetProtection password="EEC8" sheet="1"/>
  <mergeCells count="10">
    <mergeCell ref="A9:BC9"/>
    <mergeCell ref="C18:BC18"/>
    <mergeCell ref="A1:L1"/>
    <mergeCell ref="A4:BC4"/>
    <mergeCell ref="A5:BC5"/>
    <mergeCell ref="A6:BC6"/>
    <mergeCell ref="A7:BC7"/>
    <mergeCell ref="B8:BC8"/>
    <mergeCell ref="B14:C14"/>
    <mergeCell ref="B15:C15"/>
  </mergeCells>
  <dataValidations count="19">
    <dataValidation type="list" allowBlank="1" showErrorMessage="1" sqref="E17">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decimal" allowBlank="1" showInputMessage="1" showErrorMessage="1" promptTitle="Rate Entry" prompt="Please enter VAT charges in Rupees for this item. " errorTitle="Invaid Entry" error="Only Numeric Values are allowed. " sqref="M14:M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7">
      <formula1>IF(E17="Select",-1,IF(E17="At Par",0,0))</formula1>
      <formula2>IF(E17="Select",-1,IF(E17="At Par",0,0.99))</formula2>
    </dataValidation>
    <dataValidation type="list" allowBlank="1" showErrorMessage="1" sqref="K13:K15">
      <formula1>"Partial Conversion,Full Conversion"</formula1>
      <formula2>0</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L13:L15">
      <formula1>"INR"</formula1>
    </dataValidation>
    <dataValidation type="decimal" allowBlank="1" showErrorMessage="1" errorTitle="Invalid Entry" error="Only Numeric Values are allowed. " sqref="A13:A15">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4" t="s">
        <v>47</v>
      </c>
      <c r="F6" s="84"/>
      <c r="G6" s="84"/>
      <c r="H6" s="84"/>
      <c r="I6" s="84"/>
      <c r="J6" s="84"/>
      <c r="K6" s="84"/>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2023-01-11T11:08:55Z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