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<sst xmlns="http://schemas.openxmlformats.org/spreadsheetml/2006/main" count="152" uniqueCount="75">
  <si>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</si>
  <si>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</si>
  <si>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</si>
  <si>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</si>
  <si>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</si>
  <si>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</si>
  <si>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</si>
  <si>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</si>
  <si>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</si>
  <si>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</si>
  <si>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</si>
  <si>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</si>
  <si>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</si>
  <si>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</si>
  <si>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</si>
  <si>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</si>
  <si>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</si>
  <si>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</si>
  <si>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</si>
  <si>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</si>
  <si>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</si>
  <si>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</si>
  <si>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</si>
  <si>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</si>
  <si>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</si>
  <si>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</si>
  <si>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</si>
  <si>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</si>
  <si>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</si>
  <si>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</si>
  <si>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</si>
  <si>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</si>
  <si>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</si>
  <si>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</si>
  <si>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</si>
  <si>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</si>
  <si>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</si>
  <si>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</si>
  <si>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</si>
  <si>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</si>
  <si>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</si>
  <si>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</si>
  <si>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</si>
  <si>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</si>
  <si>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</si>
  <si>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</si>
  <si>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</si>
  <si>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</si>
  <si>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</si>
  <si>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</si>
  <si>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</si>
  <si>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</si>
  <si>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Please Enable Macros to View BoQ information</t>
  </si>
  <si>
    <t>Select</t>
  </si>
  <si>
    <t>Name of the Bidder/ Bidding Firm / Company :</t>
  </si>
  <si>
    <r>
      <t xml:space="preserve">Estimated Rate
 in
</t>
    </r>
    <r>
      <rPr>
        <b/>
        <sz val="11"/>
        <color indexed="10"/>
        <rFont val="Arial"/>
        <family val="2"/>
      </rPr>
      <t>Rs.      P</t>
    </r>
  </si>
  <si>
    <t>Tender Inviting Authority: Superinteding Engineer, Institute Works Department, IIT(BHU), Varanasi</t>
  </si>
  <si>
    <r>
      <t xml:space="preserve">TOTAL AMOUNT  With Taxes
           in
     </t>
    </r>
    <r>
      <rPr>
        <b/>
        <sz val="11"/>
        <color indexed="10"/>
        <rFont val="Arial"/>
        <family val="2"/>
      </rPr>
      <t xml:space="preserve"> Rs.      P</t>
    </r>
  </si>
  <si>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</si>
  <si>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</si>
  <si>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</si>
  <si>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</si>
  <si>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</si>
  <si>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</si>
  <si>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</si>
  <si>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</si>
  <si>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</si>
  <si>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r>
      <t>Supply and laying  of 3.5CX120Sqmm  Armoured Aluminium Single Run  Cable  650/1100V grade as per IS 7098(Part 1) 1988 ,PVC insulated and PVC sheathed / XLPE power cable of 1.1 kV grade . Laying of one number PVC insulated and PVC sheathed / XLPE
power cable of 1.1 KV grade of following size in the existing
RCC/ HUME/ METAL pipe as required to  feed power supply  from STP DSS(CSS)  to Ramanujam Feeder pilar   .</t>
    </r>
    <r>
      <rPr>
        <b/>
        <sz val="10"/>
        <rFont val="Arial"/>
        <family val="2"/>
      </rPr>
      <t>Make-Gloster/Polycab/KEI/Grandlay</t>
    </r>
    <r>
      <rPr>
        <sz val="10"/>
        <rFont val="Arial"/>
        <family val="2"/>
      </rPr>
      <t xml:space="preserve">
</t>
    </r>
  </si>
  <si>
    <r>
      <t>Supply and laying  of 3.5CX120Sqmm  Armoured Aluminium Single Run  Cable  650/1100V grade as per IS 7098(Part 1) 1988 ,PVC insulated and PVC sheathed / XLPE power cable of 1.1 kV grade of following size direct in ground including excavation, sand cushioning, protective covering and refilling the trench etc. as requird  to  feed power supply  from STP DSS(CSS)  to Ramanujam  Hostel   .</t>
    </r>
    <r>
      <rPr>
        <b/>
        <sz val="10"/>
        <rFont val="Arial"/>
        <family val="2"/>
      </rPr>
      <t xml:space="preserve">Make-Gloster/Polycab/KEI/Grandlay
</t>
    </r>
  </si>
  <si>
    <t>Providing   Cable gland  &amp;  lug  Cable Lugging and  end termination for 3.5CX150 Sqmm  Armoured Aluminium  Cable.</t>
  </si>
  <si>
    <t>Supply &amp; Laying of  80mm Diameter  GI  Pipe  for laying of cable on  crossing of drain and other as per the site requirment</t>
  </si>
  <si>
    <t>Mtr</t>
  </si>
  <si>
    <t>Nos.</t>
  </si>
  <si>
    <t>Name of Work: BOQ for Supply &amp; Laying of Cable to feed power supply from STP DSS(CSS)  to  the Ramanujam Hostel IIT(BHU)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</si>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</sst>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6"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0" fillId="0" borderId="13" xfId="59" applyNumberFormat="1" applyFont="1" applyFill="1" applyBorder="1" applyAlignment="1">
      <alignment vertical="top"/>
      <protection/>
    </xf>
    <xf numFmtId="2" fontId="15"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8" fillId="33" borderId="11" xfId="59" applyNumberFormat="1" applyFont="1" applyFill="1" applyBorder="1" applyAlignment="1" applyProtection="1">
      <alignment vertical="center" wrapText="1"/>
      <protection locked="0"/>
    </xf>
    <xf numFmtId="10" fontId="19"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4" fillId="0" borderId="21"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1" fillId="0" borderId="21" xfId="0" applyFont="1" applyBorder="1" applyAlignment="1">
      <alignment horizontal="justify" vertical="top" wrapText="1"/>
    </xf>
    <xf numFmtId="0" fontId="24" fillId="0" borderId="21" xfId="56" applyFont="1" applyBorder="1" applyAlignment="1">
      <alignment horizontal="lef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0"/>
  <sheetViews>
    <sheetView showGridLines="0" zoomScale="70" zoomScaleNormal="70" zoomScalePageLayoutView="0" workbookViewId="0" topLeftCell="A1">
      <selection activeCell="BG15" sqref="BG1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8" t="str">
        <f>B2&amp;" BoQ"</f>
        <v>Percentage BoQ</v>
      </c>
      <c r="B1" s="78"/>
      <c r="C1" s="78"/>
      <c r="D1" s="78"/>
      <c r="E1" s="78"/>
      <c r="F1" s="78"/>
      <c r="G1" s="78"/>
      <c r="H1" s="78"/>
      <c r="I1" s="78"/>
      <c r="J1" s="78"/>
      <c r="K1" s="78"/>
      <c r="L1" s="78"/>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79" t="s">
        <v>56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6" customHeight="1">
      <c r="A5" s="79" t="s">
        <v>73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27" customHeight="1">
      <c r="A6" s="79" t="s">
        <v>74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13.5"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4.75">
      <c r="A8" s="11" t="s">
        <v>54</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13.5">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55</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57</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58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58</v>
      </c>
      <c r="IC13" s="38" t="s">
        <v>34</v>
      </c>
      <c r="IE13" s="39"/>
      <c r="IF13" s="39" t="s">
        <v>35</v>
      </c>
      <c r="IG13" s="39" t="s">
        <v>36</v>
      </c>
      <c r="IH13" s="39">
        <v>10</v>
      </c>
      <c r="II13" s="39" t="s">
        <v>37</v>
      </c>
    </row>
    <row r="14" spans="1:243" s="38" customFormat="1" ht="93" customHeight="1">
      <c r="A14" s="22">
        <v>1</v>
      </c>
      <c r="B14" s="84" t="s">
        <v>67</v>
      </c>
      <c r="C14" s="24" t="s">
        <v>38</v>
      </c>
      <c r="D14" s="74">
        <v>61</v>
      </c>
      <c r="E14" s="75" t="s">
        <v>71</v>
      </c>
      <c r="F14" s="74">
        <v>992</v>
      </c>
      <c r="G14" s="41"/>
      <c r="H14" s="42"/>
      <c r="I14" s="40" t="s">
        <v>40</v>
      </c>
      <c r="J14" s="43">
        <f>IF(I14="Less(-)",-1,1)</f>
        <v>1</v>
      </c>
      <c r="K14" s="44" t="s">
        <v>41</v>
      </c>
      <c r="L14" s="44" t="s">
        <v>4</v>
      </c>
      <c r="M14" s="69"/>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total_amount_ba($B$2,$D$2,D14,F14,J14,K14,M14)</f>
        <v>60512</v>
      </c>
      <c r="BB14" s="48">
        <f>BA14+SUM(N14:AZ14)</f>
        <v>60512</v>
      </c>
      <c r="BC14" s="37" t="str">
        <f>SpellNumber(L14,BB14)</f>
        <v>INR  Sixty Thousand Five Hundred &amp; Twelve  Only</v>
      </c>
      <c r="IA14" s="38">
        <v>1</v>
      </c>
      <c r="IB14" s="73" t="s">
        <v>63</v>
      </c>
      <c r="IC14" s="38" t="s">
        <v>38</v>
      </c>
      <c r="ID14" s="38">
        <v>1446</v>
      </c>
      <c r="IE14" s="39" t="s">
        <v>59</v>
      </c>
      <c r="IF14" s="39" t="s">
        <v>42</v>
      </c>
      <c r="IG14" s="39" t="s">
        <v>36</v>
      </c>
      <c r="IH14" s="39">
        <v>123.223</v>
      </c>
      <c r="II14" s="39" t="s">
        <v>39</v>
      </c>
    </row>
    <row r="15" spans="1:243" s="38" customFormat="1" ht="67.5" customHeight="1">
      <c r="A15" s="22">
        <v>2</v>
      </c>
      <c r="B15" s="84" t="s">
        <v>68</v>
      </c>
      <c r="C15" s="24" t="s">
        <v>43</v>
      </c>
      <c r="D15" s="74">
        <v>125</v>
      </c>
      <c r="E15" s="75" t="s">
        <v>71</v>
      </c>
      <c r="F15" s="74">
        <v>1280</v>
      </c>
      <c r="G15" s="41"/>
      <c r="H15" s="41"/>
      <c r="I15" s="40" t="s">
        <v>40</v>
      </c>
      <c r="J15" s="43">
        <f>IF(I15="Less(-)",-1,1)</f>
        <v>1</v>
      </c>
      <c r="K15" s="44" t="s">
        <v>41</v>
      </c>
      <c r="L15" s="44" t="s">
        <v>4</v>
      </c>
      <c r="M15" s="70"/>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total_amount_ba($B$2,$D$2,D15,F15,J15,K15,M15)</f>
        <v>160000</v>
      </c>
      <c r="BB15" s="48">
        <f>BA15+SUM(N15:AZ15)</f>
        <v>160000</v>
      </c>
      <c r="BC15" s="37" t="str">
        <f>SpellNumber(L15,BB15)</f>
        <v>INR  One Lakh Sixty Thousand    Only</v>
      </c>
      <c r="IA15" s="38">
        <v>2</v>
      </c>
      <c r="IB15" s="73" t="s">
        <v>64</v>
      </c>
      <c r="IC15" s="38" t="s">
        <v>43</v>
      </c>
      <c r="ID15" s="38">
        <v>482</v>
      </c>
      <c r="IE15" s="39" t="s">
        <v>59</v>
      </c>
      <c r="IF15" s="39" t="s">
        <v>44</v>
      </c>
      <c r="IG15" s="39" t="s">
        <v>45</v>
      </c>
      <c r="IH15" s="39">
        <v>213</v>
      </c>
      <c r="II15" s="39" t="s">
        <v>39</v>
      </c>
    </row>
    <row r="16" spans="1:243" s="38" customFormat="1" ht="42" customHeight="1">
      <c r="A16" s="22">
        <v>3</v>
      </c>
      <c r="B16" s="84" t="s">
        <v>69</v>
      </c>
      <c r="C16" s="24" t="s">
        <v>46</v>
      </c>
      <c r="D16" s="74">
        <v>4</v>
      </c>
      <c r="E16" s="75" t="s">
        <v>72</v>
      </c>
      <c r="F16" s="74">
        <v>1500</v>
      </c>
      <c r="G16" s="41"/>
      <c r="H16" s="41"/>
      <c r="I16" s="40" t="s">
        <v>40</v>
      </c>
      <c r="J16" s="43">
        <f>IF(I16="Less(-)",-1,1)</f>
        <v>1</v>
      </c>
      <c r="K16" s="44" t="s">
        <v>41</v>
      </c>
      <c r="L16" s="44" t="s">
        <v>4</v>
      </c>
      <c r="M16" s="70"/>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total_amount_ba($B$2,$D$2,D16,F16,J16,K16,M16)</f>
        <v>6000</v>
      </c>
      <c r="BB16" s="48">
        <f>BA16+SUM(N16:AZ16)</f>
        <v>6000</v>
      </c>
      <c r="BC16" s="37" t="str">
        <f>SpellNumber(L16,BB16)</f>
        <v>INR  Six Thousand    Only</v>
      </c>
      <c r="IA16" s="38">
        <v>3</v>
      </c>
      <c r="IB16" s="73" t="s">
        <v>65</v>
      </c>
      <c r="IC16" s="38" t="s">
        <v>46</v>
      </c>
      <c r="ID16" s="38">
        <v>241</v>
      </c>
      <c r="IE16" s="39" t="s">
        <v>59</v>
      </c>
      <c r="IF16" s="39" t="s">
        <v>35</v>
      </c>
      <c r="IG16" s="39" t="s">
        <v>47</v>
      </c>
      <c r="IH16" s="39">
        <v>10</v>
      </c>
      <c r="II16" s="39" t="s">
        <v>39</v>
      </c>
    </row>
    <row r="17" spans="1:243" s="38" customFormat="1" ht="40.5" customHeight="1">
      <c r="A17" s="22">
        <v>4</v>
      </c>
      <c r="B17" s="85" t="s">
        <v>70</v>
      </c>
      <c r="C17" s="24" t="s">
        <v>48</v>
      </c>
      <c r="D17" s="74">
        <v>10</v>
      </c>
      <c r="E17" s="75" t="s">
        <v>71</v>
      </c>
      <c r="F17" s="74">
        <v>437</v>
      </c>
      <c r="G17" s="41"/>
      <c r="H17" s="41"/>
      <c r="I17" s="40" t="s">
        <v>40</v>
      </c>
      <c r="J17" s="43">
        <f>IF(I17="Less(-)",-1,1)</f>
        <v>1</v>
      </c>
      <c r="K17" s="44" t="s">
        <v>41</v>
      </c>
      <c r="L17" s="44" t="s">
        <v>4</v>
      </c>
      <c r="M17" s="70"/>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total_amount_ba($B$2,$D$2,D17,F17,J17,K17,M17)</f>
        <v>4370</v>
      </c>
      <c r="BB17" s="48">
        <f>BA17+SUM(N17:AZ17)</f>
        <v>4370</v>
      </c>
      <c r="BC17" s="37" t="str">
        <f>SpellNumber(L17,BB17)</f>
        <v>INR  Four Thousand Three Hundred &amp; Seventy  Only</v>
      </c>
      <c r="IA17" s="38">
        <v>4</v>
      </c>
      <c r="IB17" s="73" t="s">
        <v>66</v>
      </c>
      <c r="IC17" s="38" t="s">
        <v>48</v>
      </c>
      <c r="ID17" s="38">
        <v>241</v>
      </c>
      <c r="IE17" s="39" t="s">
        <v>59</v>
      </c>
      <c r="IF17" s="39" t="s">
        <v>49</v>
      </c>
      <c r="IG17" s="39" t="s">
        <v>50</v>
      </c>
      <c r="IH17" s="39">
        <v>10</v>
      </c>
      <c r="II17" s="39" t="s">
        <v>39</v>
      </c>
    </row>
    <row r="18" spans="1:243" s="38" customFormat="1" ht="48" customHeight="1">
      <c r="A18" s="49" t="s">
        <v>60</v>
      </c>
      <c r="B18" s="50"/>
      <c r="C18" s="51"/>
      <c r="D18" s="52"/>
      <c r="E18" s="52"/>
      <c r="F18" s="52"/>
      <c r="G18" s="52"/>
      <c r="H18" s="53"/>
      <c r="I18" s="53"/>
      <c r="J18" s="53"/>
      <c r="K18" s="53"/>
      <c r="L18" s="54"/>
      <c r="BA18" s="55">
        <f>SUM(BA13:BA17)</f>
        <v>230882</v>
      </c>
      <c r="BB18" s="56">
        <f>SUM(BB13:BB17)</f>
        <v>230882</v>
      </c>
      <c r="BC18" s="37" t="str">
        <f>SpellNumber($E$2,BB18)</f>
        <v>INR  Two Lakh Thirty Thousand Eight Hundred &amp; Eighty Two  Only</v>
      </c>
      <c r="IE18" s="39">
        <v>4</v>
      </c>
      <c r="IF18" s="39" t="s">
        <v>44</v>
      </c>
      <c r="IG18" s="39" t="s">
        <v>51</v>
      </c>
      <c r="IH18" s="39">
        <v>10</v>
      </c>
      <c r="II18" s="39" t="s">
        <v>39</v>
      </c>
    </row>
    <row r="19" spans="1:243" s="65" customFormat="1" ht="18">
      <c r="A19" s="50" t="s">
        <v>61</v>
      </c>
      <c r="B19" s="57"/>
      <c r="C19" s="58"/>
      <c r="D19" s="59"/>
      <c r="E19" s="71" t="s">
        <v>53</v>
      </c>
      <c r="F19" s="72"/>
      <c r="G19" s="60"/>
      <c r="H19" s="61"/>
      <c r="I19" s="61"/>
      <c r="J19" s="61"/>
      <c r="K19" s="62"/>
      <c r="L19" s="63"/>
      <c r="M19" s="64"/>
      <c r="O19" s="38"/>
      <c r="P19" s="38"/>
      <c r="Q19" s="38"/>
      <c r="R19" s="38"/>
      <c r="S19" s="38"/>
      <c r="BA19" s="66">
        <f>IF(ISBLANK(F19),0,IF(E19="Excess (+)",ROUND(BA18+(BA18*F19),2),IF(E19="Less (-)",ROUND(BA18+(BA18*F19*(-1)),2),IF(E19="At Par",BA18,0))))</f>
        <v>0</v>
      </c>
      <c r="BB19" s="67">
        <f>ROUND(BA19,0)</f>
        <v>0</v>
      </c>
      <c r="BC19" s="37" t="str">
        <f>SpellNumber($E$2,BB19)</f>
        <v>INR Zero Only</v>
      </c>
      <c r="IE19" s="68"/>
      <c r="IF19" s="68"/>
      <c r="IG19" s="68"/>
      <c r="IH19" s="68"/>
      <c r="II19" s="68"/>
    </row>
    <row r="20" spans="1:243" s="65" customFormat="1" ht="18">
      <c r="A20" s="49" t="s">
        <v>62</v>
      </c>
      <c r="B20" s="49"/>
      <c r="C20" s="77" t="str">
        <f>SpellNumber($E$2,BB19)</f>
        <v>INR Zero Only</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IE20" s="68"/>
      <c r="IF20" s="68"/>
      <c r="IG20" s="68"/>
      <c r="IH20" s="68"/>
      <c r="II20" s="68"/>
    </row>
    <row r="22" ht="15"/>
  </sheetData>
  <sheetProtection password="EEC8" sheet="1"/>
  <mergeCells count="8">
    <mergeCell ref="A9:BC9"/>
    <mergeCell ref="C20:BC20"/>
    <mergeCell ref="A1:L1"/>
    <mergeCell ref="A4:BC4"/>
    <mergeCell ref="A5:BC5"/>
    <mergeCell ref="A6:BC6"/>
    <mergeCell ref="A7:BC7"/>
    <mergeCell ref="B8:BC8"/>
  </mergeCells>
  <dataValidations count="19">
    <dataValidation type="list" allowBlank="1" showErrorMessage="1" sqref="E19">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decimal" allowBlank="1" showInputMessage="1" showErrorMessage="1" promptTitle="Rate Entry" prompt="Please enter VAT charges in Rupees for this item. " errorTitle="Invaid Entry" error="Only Numeric Values are allowed. " sqref="M14:M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
      <formula1>IF(E19="Select",-1,IF(E19="At Par",0,0))</formula1>
      <formula2>IF(E19="Select",-1,IF(E19="At Par",0,0.99))</formula2>
    </dataValidation>
    <dataValidation type="list" allowBlank="1" showErrorMessage="1" sqref="K13:K17">
      <formula1>"Partial Conversion,Full Conversion"</formula1>
      <formula2>0</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InputMessage="1" showErrorMessage="1" sqref="L13:L17">
      <formula1>"INR"</formula1>
    </dataValidation>
    <dataValidation type="decimal" allowBlank="1" showErrorMessage="1" errorTitle="Invalid Entry" error="Only Numeric Values are allowed. " sqref="A13:A17">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2" t="s">
        <v>52</v>
      </c>
      <c r="F6" s="82"/>
      <c r="G6" s="82"/>
      <c r="H6" s="82"/>
      <c r="I6" s="82"/>
      <c r="J6" s="82"/>
      <c r="K6" s="82"/>
    </row>
    <row r="7" spans="5:11" ht="14.25">
      <c r="E7" s="83"/>
      <c r="F7" s="83"/>
      <c r="G7" s="83"/>
      <c r="H7" s="83"/>
      <c r="I7" s="83"/>
      <c r="J7" s="83"/>
      <c r="K7" s="83"/>
    </row>
    <row r="8" spans="5:11" ht="14.25">
      <c r="E8" s="83"/>
      <c r="F8" s="83"/>
      <c r="G8" s="83"/>
      <c r="H8" s="83"/>
      <c r="I8" s="83"/>
      <c r="J8" s="83"/>
      <c r="K8" s="83"/>
    </row>
    <row r="9" spans="5:11" ht="14.25">
      <c r="E9" s="83"/>
      <c r="F9" s="83"/>
      <c r="G9" s="83"/>
      <c r="H9" s="83"/>
      <c r="I9" s="83"/>
      <c r="J9" s="83"/>
      <c r="K9" s="83"/>
    </row>
    <row r="10" spans="5:11" ht="14.25">
      <c r="E10" s="83"/>
      <c r="F10" s="83"/>
      <c r="G10" s="83"/>
      <c r="H10" s="83"/>
      <c r="I10" s="83"/>
      <c r="J10" s="83"/>
      <c r="K10" s="83"/>
    </row>
    <row r="11" spans="5:11" ht="14.25">
      <c r="E11" s="83"/>
      <c r="F11" s="83"/>
      <c r="G11" s="83"/>
      <c r="H11" s="83"/>
      <c r="I11" s="83"/>
      <c r="J11" s="83"/>
      <c r="K11" s="83"/>
    </row>
    <row r="12" spans="5:11" ht="14.25">
      <c r="E12" s="83"/>
      <c r="F12" s="83"/>
      <c r="G12" s="83"/>
      <c r="H12" s="83"/>
      <c r="I12" s="83"/>
      <c r="J12" s="83"/>
      <c r="K12" s="83"/>
    </row>
    <row r="13" spans="5:11" ht="14.25">
      <c r="E13" s="83"/>
      <c r="F13" s="83"/>
      <c r="G13" s="83"/>
      <c r="H13" s="83"/>
      <c r="I13" s="83"/>
      <c r="J13" s="83"/>
      <c r="K13" s="83"/>
    </row>
    <row r="14" spans="5:11" ht="14.2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2022-08-29T09:12:36Z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