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<sst xmlns="http://schemas.openxmlformats.org/spreadsheetml/2006/main" count="114" uniqueCount="59">
  <si>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</si>
  <si>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</si>
  <si>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</si>
  <si>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</si>
  <si>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</si>
  <si>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</si>
  <si>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</si>
  <si>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</si>
  <si>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</si>
  <si>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</si>
  <si>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</si>
  <si>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</si>
  <si>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</si>
  <si>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</si>
  <si>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</si>
  <si>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</si>
  <si>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</si>
  <si>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</si>
  <si>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</si>
  <si>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</si>
  <si>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</si>
  <si>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</si>
  <si>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</si>
  <si>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</si>
  <si>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</si>
  <si>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</si>
  <si>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</si>
  <si>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</si>
  <si>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</si>
  <si>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</si>
  <si>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</si>
  <si>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</si>
  <si>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</si>
  <si>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</si>
  <si>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</si>
  <si>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</si>
  <si>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</si>
  <si>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</si>
  <si>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</si>
  <si>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</si>
  <si>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</si>
  <si>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</si>
  <si>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</si>
  <si>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</si>
  <si>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</si>
  <si>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</si>
  <si>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</si>
  <si>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</si>
  <si>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</si>
  <si>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</si>
  <si>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</si>
  <si>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</si>
  <si>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Unit</t>
  </si>
  <si>
    <t>3 HP PMBLDC MOTOR COUPLED WITH DC GENERATOR WITH DRIVE AND IN BUILT CONTROLLER   (As per Technical specification given in Annexure-1 of Tender Document)</t>
  </si>
  <si>
    <t>Name of Work: Design and retrofitting of ICE car into hybrid Fuel cell Electric vehicle in the  Deptt. of Electrical Engineering,  IIT(BHU), Varanasi.</t>
  </si>
  <si>
    <r>
      <rPr>
        <b/>
        <sz val="14"/>
        <color indexed="8"/>
        <rFont val="Times New Roman"/>
        <family val="1"/>
      </rPr>
      <t xml:space="preserve">Design and retrofitting of ICE car into hybrid Fuel cell Electric vehicle   </t>
    </r>
    <r>
      <rPr>
        <sz val="14"/>
        <color indexed="8"/>
        <rFont val="Times New Roman"/>
        <family val="1"/>
      </rPr>
      <t xml:space="preserve"> (As per Technical specification given in Annexure-1 of Tender Document)</t>
    </r>
  </si>
  <si>
    <t>Work</t>
  </si>
  <si>
    <t>Tender Inviting Authority: Dr. Kalpana Chaudhary , Department of Electrical Engineering, IIT(BHU), Varanasi.</t>
  </si>
  <si>
    <t xml:space="preserve">Contract No:IIT (BHU)/EE/ SERBPROJECT/22-23/02 Dated 09.12.2022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</si>
</sst>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1">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0" fontId="26" fillId="0" borderId="13" xfId="59" applyNumberFormat="1" applyFont="1" applyFill="1" applyBorder="1" applyAlignment="1">
      <alignment horizontal="center" vertical="center" wrapText="1"/>
      <protection/>
    </xf>
    <xf numFmtId="2" fontId="7" fillId="36" borderId="22" xfId="55" applyNumberFormat="1" applyFont="1" applyFill="1" applyBorder="1" applyAlignment="1" applyProtection="1">
      <alignment horizontal="center" vertical="center" wrapText="1"/>
      <protection locked="0"/>
    </xf>
    <xf numFmtId="2" fontId="7" fillId="0" borderId="11"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lignment horizontal="center" vertical="center" wrapText="1"/>
      <protection/>
    </xf>
    <xf numFmtId="0" fontId="4" fillId="0" borderId="13" xfId="55" applyNumberFormat="1" applyFont="1" applyFill="1" applyBorder="1" applyAlignment="1">
      <alignment horizontal="center" vertical="center"/>
      <protection/>
    </xf>
    <xf numFmtId="2" fontId="4" fillId="0" borderId="13" xfId="59" applyNumberFormat="1" applyFont="1" applyFill="1" applyBorder="1" applyAlignment="1">
      <alignment horizontal="center" vertical="center"/>
      <protection/>
    </xf>
    <xf numFmtId="2" fontId="7" fillId="0" borderId="13" xfId="55" applyNumberFormat="1" applyFont="1" applyFill="1" applyBorder="1" applyAlignment="1" applyProtection="1">
      <alignment horizontal="center" vertical="center"/>
      <protection locked="0"/>
    </xf>
    <xf numFmtId="2" fontId="7" fillId="0" borderId="13" xfId="55" applyNumberFormat="1" applyFont="1" applyFill="1" applyBorder="1" applyAlignment="1" applyProtection="1">
      <alignment horizontal="center" vertical="center"/>
      <protection/>
    </xf>
    <xf numFmtId="2" fontId="4" fillId="0" borderId="13" xfId="55" applyNumberFormat="1" applyFont="1" applyFill="1" applyBorder="1" applyAlignment="1">
      <alignment horizontal="center" vertical="center"/>
      <protection/>
    </xf>
    <xf numFmtId="2" fontId="7" fillId="35" borderId="14" xfId="55" applyNumberFormat="1" applyFont="1" applyFill="1" applyBorder="1" applyAlignment="1" applyProtection="1">
      <alignment horizontal="center" vertical="center"/>
      <protection locked="0"/>
    </xf>
    <xf numFmtId="2" fontId="7" fillId="36" borderId="13" xfId="55" applyNumberFormat="1" applyFont="1" applyFill="1" applyBorder="1" applyAlignment="1" applyProtection="1">
      <alignment horizontal="center" vertical="center"/>
      <protection locked="0"/>
    </xf>
    <xf numFmtId="2" fontId="7" fillId="0" borderId="16" xfId="59" applyNumberFormat="1" applyFont="1" applyFill="1" applyBorder="1" applyAlignment="1">
      <alignment horizontal="center" vertical="center"/>
      <protection/>
    </xf>
    <xf numFmtId="2" fontId="7" fillId="0" borderId="16" xfId="57" applyNumberFormat="1" applyFont="1" applyFill="1" applyBorder="1" applyAlignment="1">
      <alignment horizontal="center" vertical="center"/>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xf numFmtId="0" fontId="8" fillId="0" borderId="0" xfId="55" applyNumberFormat="1" applyFont="1" applyFill="1" applyBorder="1" applyAlignment="1">
      <alignment horizontal="left" vertical="top"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pageSetUpPr fitToPage="1"/>
  </sheetPr>
  <dimension ref="A1:II17"/>
  <sheetViews>
    <sheetView showGridLines="0" zoomScale="71" zoomScaleNormal="71" zoomScalePageLayoutView="0" workbookViewId="0" topLeftCell="A1">
      <selection activeCell="B11" sqref="B11"/>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57</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54</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90" t="s">
        <v>58</v>
      </c>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68"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109.5" customHeight="1">
      <c r="A14" s="25">
        <v>1.01</v>
      </c>
      <c r="B14" s="67" t="s">
        <v>55</v>
      </c>
      <c r="C14" s="65" t="s">
        <v>25</v>
      </c>
      <c r="D14" s="64">
        <v>1</v>
      </c>
      <c r="E14" s="73" t="s">
        <v>56</v>
      </c>
      <c r="F14" s="74">
        <v>1350000</v>
      </c>
      <c r="G14" s="75"/>
      <c r="H14" s="76"/>
      <c r="I14" s="74" t="s">
        <v>28</v>
      </c>
      <c r="J14" s="77">
        <f>IF(I14="Less(-)",-1,1)</f>
        <v>1</v>
      </c>
      <c r="K14" s="75" t="s">
        <v>29</v>
      </c>
      <c r="L14" s="75" t="s">
        <v>4</v>
      </c>
      <c r="M14" s="78"/>
      <c r="N14" s="79"/>
      <c r="O14" s="75">
        <f>(M14*N14%)*D14</f>
        <v>0</v>
      </c>
      <c r="P14" s="69"/>
      <c r="Q14" s="79"/>
      <c r="R14" s="75"/>
      <c r="S14" s="70"/>
      <c r="T14" s="71"/>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80">
        <f>total_amount_ba($B$2,$D$2,D14,F14,J14,K14,M14)*D14</f>
        <v>0</v>
      </c>
      <c r="BB14" s="81">
        <f>BA14+SUM(O14:AZ14)</f>
        <v>0</v>
      </c>
      <c r="BC14" s="38" t="str">
        <f>SpellNumber(L14,BB14)</f>
        <v>INR Zero Only</v>
      </c>
      <c r="IA14" s="39">
        <v>1.01</v>
      </c>
      <c r="IB14" s="66" t="s">
        <v>53</v>
      </c>
      <c r="IC14" s="39" t="s">
        <v>25</v>
      </c>
      <c r="ID14" s="39">
        <v>1</v>
      </c>
      <c r="IE14" s="40" t="s">
        <v>52</v>
      </c>
      <c r="IF14" s="40" t="s">
        <v>30</v>
      </c>
      <c r="IG14" s="40" t="s">
        <v>25</v>
      </c>
      <c r="IH14" s="40">
        <v>123.223</v>
      </c>
      <c r="II14" s="40" t="s">
        <v>27</v>
      </c>
    </row>
    <row r="15" spans="1:243" s="39" customFormat="1" ht="42" customHeight="1">
      <c r="A15" s="41" t="s">
        <v>32</v>
      </c>
      <c r="B15" s="63"/>
      <c r="C15" s="43"/>
      <c r="D15" s="44"/>
      <c r="E15" s="44"/>
      <c r="F15" s="44"/>
      <c r="G15" s="44"/>
      <c r="H15" s="45"/>
      <c r="I15" s="45"/>
      <c r="J15" s="45"/>
      <c r="K15" s="45"/>
      <c r="L15" s="46"/>
      <c r="BA15" s="47">
        <f>SUM(BA13:BA14)</f>
        <v>0</v>
      </c>
      <c r="BB15" s="47">
        <f>SUM(BB13:BB14)</f>
        <v>0</v>
      </c>
      <c r="BC15" s="38" t="str">
        <f>SpellNumber($E$2,BB15)</f>
        <v>INR Zero Only</v>
      </c>
      <c r="IE15" s="40">
        <v>4</v>
      </c>
      <c r="IF15" s="40" t="s">
        <v>31</v>
      </c>
      <c r="IG15" s="40" t="s">
        <v>33</v>
      </c>
      <c r="IH15" s="40">
        <v>10</v>
      </c>
      <c r="II15" s="40" t="s">
        <v>27</v>
      </c>
    </row>
    <row r="16" spans="1:243" s="56" customFormat="1" ht="12.75" customHeight="1" hidden="1">
      <c r="A16" s="42" t="s">
        <v>34</v>
      </c>
      <c r="B16" s="48"/>
      <c r="C16" s="49"/>
      <c r="D16" s="50"/>
      <c r="E16" s="61" t="s">
        <v>35</v>
      </c>
      <c r="F16" s="62"/>
      <c r="G16" s="51"/>
      <c r="H16" s="52"/>
      <c r="I16" s="52"/>
      <c r="J16" s="52"/>
      <c r="K16" s="53"/>
      <c r="L16" s="54"/>
      <c r="M16" s="55" t="s">
        <v>36</v>
      </c>
      <c r="O16" s="39"/>
      <c r="P16" s="39"/>
      <c r="Q16" s="39"/>
      <c r="R16" s="39"/>
      <c r="S16" s="39"/>
      <c r="BA16" s="57">
        <f>IF(ISBLANK(F16),0,IF(E16="Excess (+)",ROUND(BA15+(BA15*F16),2),IF(E16="Less (-)",ROUND(BA15+(BA15*F16*(-1)),2),0)))</f>
        <v>0</v>
      </c>
      <c r="BB16" s="58">
        <f>ROUND(BA16,0)</f>
        <v>0</v>
      </c>
      <c r="BC16" s="59" t="str">
        <f>SpellNumber(L16,BB16)</f>
        <v> Zero Only</v>
      </c>
      <c r="IE16" s="60"/>
      <c r="IF16" s="60"/>
      <c r="IG16" s="60"/>
      <c r="IH16" s="60"/>
      <c r="II16" s="60"/>
    </row>
    <row r="17" spans="1:243" s="56" customFormat="1" ht="43.5" customHeight="1">
      <c r="A17" s="41" t="s">
        <v>37</v>
      </c>
      <c r="B17" s="4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60"/>
      <c r="IF17" s="60"/>
      <c r="IG17" s="60"/>
      <c r="IH17" s="60"/>
      <c r="II17" s="60"/>
    </row>
    <row r="18" ht="15"/>
    <row r="19" ht="15"/>
    <row r="20" ht="15"/>
  </sheetData>
  <sheetProtection password="C37B"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8" top="0.75" bottom="0.440277777777778" header="0.511805555555556" footer="0.511805555555556"/>
  <pageSetup fitToHeight="1" fitToWidth="1" horizontalDpi="300" verticalDpi="300" orientation="landscape" paperSize="9" scale="5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2021-01-20T08:30:04Z</cp:lastPrinted>
  <dcterms:created xsi:type="dcterms:W3CDTF">2009-01-30T06:42:42Z</dcterms:created>
  <dcterms:modified xsi:type="dcterms:W3CDTF">2022-12-12T11:05:42Z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