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8830"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<sst xmlns="http://schemas.openxmlformats.org/spreadsheetml/2006/main" count="356" uniqueCount="115">
  <si>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</si>
  <si>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</si>
  <si>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</si>
  <si>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</si>
  <si>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</si>
  <si>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</si>
  <si>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</si>
  <si>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</si>
  <si>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</si>
  <si>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</si>
  <si>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</si>
  <si>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</si>
  <si>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</si>
  <si>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</si>
  <si>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</si>
  <si>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</si>
  <si>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</si>
  <si>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</si>
  <si>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</si>
  <si>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</si>
  <si>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</si>
  <si>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</si>
  <si>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</si>
  <si>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</si>
  <si>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</si>
  <si>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</si>
  <si>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</si>
  <si>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</si>
  <si>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</si>
  <si>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</si>
  <si>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</si>
  <si>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</si>
  <si>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</si>
  <si>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</si>
  <si>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</si>
  <si>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</si>
  <si>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</si>
  <si>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</si>
  <si>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</si>
  <si>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</si>
  <si>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Full Conversion</t>
  </si>
  <si>
    <t>Supplying, Conveying and fixing spls. Including eart</t>
  </si>
  <si>
    <t>BI01010001010000000000000515BI0100001114</t>
  </si>
  <si>
    <t>Construction of chamber for 100mm sluice plates</t>
  </si>
  <si>
    <t>item2</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</si>
  <si>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</si>
  <si>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</si>
  <si>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</si>
  <si>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</si>
  <si>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</si>
  <si>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</si>
  <si>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</si>
  <si>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</si>
  <si>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</si>
  <si>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</si>
  <si>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</si>
  <si>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</si>
  <si>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</si>
  <si>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</si>
  <si>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</si>
  <si>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</si>
  <si>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</si>
  <si>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</si>
  <si>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</si>
  <si>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</si>
  <si>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</si>
  <si>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BI01010001010000000000000515BI0100001130</t>
  </si>
  <si>
    <t>BI01010001010000000000000515BI0100001131</t>
  </si>
  <si>
    <t>BI01010001010000000000000515BI0100001132</t>
  </si>
  <si>
    <t>BI01010001010000000000000515BI0100001134</t>
  </si>
  <si>
    <t>BI01010001010000000000000515BI0100001136</t>
  </si>
  <si>
    <t>BI01010001010000000000000515BI0100001138</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</si>
  <si>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</si>
  <si>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</si>
  <si>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</si>
  <si>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</si>
  <si>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</si>
  <si>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</si>
  <si>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Tender Inviting Authority: Superintending Engineer, Institute Works Department, IIT(BHU), Varanasi</t>
  </si>
  <si>
    <t>Contract No: IIT(BHU)/IWD/</t>
  </si>
  <si>
    <t>Mtrs</t>
  </si>
  <si>
    <t>Name of Work: Estimate for Electrical installation, illuminations and wiring  for development of Carpentry Shop of Main Workshop building establishment of DRDO Industry Academia-Centre of Excellence (DIA-COE)  IIT(BHU), Varanasi</t>
  </si>
  <si>
    <t>2 X 4 sq. mm + 1 X 4 sq. mm earth wire</t>
  </si>
  <si>
    <t>2 X6sq. mm + 1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</si>
  <si>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</si>
  <si>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plateand cover in front on surface or in recess, including providingand fixing 6 pin 5/6 A &amp; 15/16 A modular socket outlet and15/16 A modular switch, connections etc. as required.</t>
    </r>
    <r>
      <rPr>
        <b/>
        <sz val="10"/>
        <rFont val="Times New Roman"/>
        <family val="1"/>
      </rPr>
      <t xml:space="preserve">Make-L&amp;T/LEGRAND/ABB
</t>
    </r>
  </si>
  <si>
    <t xml:space="preserve">Supplying and fixing of following ways surface/ recess mounting, vertical type, 415 V, TPN MCCB distribution board of sheet steel, dust protected, duly powder painted, inclusive of 200 A tinned copper bus bar, common neutral link, earth bar, din bar for mounting MCBs (but without MCCBs and incomer ) as required . (Note : Vertical type MCB TPDB is normally used where 3 phase outlets are required.) 8 way (4 + 24), Double door </t>
  </si>
  <si>
    <t>Supplying and fixing 5 A to 32 A rating, 240/415 V, 10 kA, "C" curve, miniature circuit breaker suitable for inductive load of following poles in the existing MCB DB complete with connections, testing and commissioning etc. as required. Make L&amp;T/ABB/C&amp;S/Legrand/Hagger/Seimens/Schneider</t>
  </si>
  <si>
    <t>125Amp.  36KA Amp,MCCBS Conforms to IS/IEC-60947-2 Make-L&amp;T/ABB/Indoasian</t>
  </si>
  <si>
    <r>
      <t xml:space="preserve">Supplying ,fixing Connecting &amp; Testing ,20W LED batten </t>
    </r>
    <r>
      <rPr>
        <b/>
        <sz val="10"/>
        <rFont val="Times New Roman"/>
        <family val="1"/>
      </rPr>
      <t>Make-Philipse/Syska/Wipro/CG</t>
    </r>
    <r>
      <rPr>
        <sz val="10"/>
        <rFont val="Times New Roman"/>
        <family val="1"/>
      </rPr>
      <t xml:space="preserve">
</t>
    </r>
  </si>
  <si>
    <r>
      <t xml:space="preserve">Supply &amp; Installation of 2X2 pure LED  false ceiling Surface Light  </t>
    </r>
    <r>
      <rPr>
        <b/>
        <sz val="10"/>
        <rFont val="Times New Roman"/>
        <family val="1"/>
      </rPr>
      <t>Make-Phillipse/Wipro/CG/Polycab</t>
    </r>
  </si>
  <si>
    <r>
      <t xml:space="preserve">Supplying and fixing of 230VAC 1Ph.400 mm ,900 rpm Wall Fan </t>
    </r>
    <r>
      <rPr>
        <b/>
        <sz val="10"/>
        <rFont val="Times New Roman"/>
        <family val="1"/>
      </rPr>
      <t xml:space="preserve">Make-ORIENT/CG/USHA/Bajaj  </t>
    </r>
  </si>
  <si>
    <r>
      <t xml:space="preserve">Supplying and fixing of 230VAC 1Ph. 300 mm exhaust Fan  with sweep feature. </t>
    </r>
    <r>
      <rPr>
        <b/>
        <sz val="10"/>
        <rFont val="Times New Roman"/>
        <family val="1"/>
      </rPr>
      <t>( Make: Usha / ORIENT / CG)</t>
    </r>
  </si>
  <si>
    <r>
      <t>Supplying and fixing of 230VAC 1Ph. 1400mm dia Ceiling Fan (High Speed)  .  (</t>
    </r>
    <r>
      <rPr>
        <b/>
        <sz val="10"/>
        <rFont val="Times New Roman"/>
        <family val="1"/>
      </rPr>
      <t>Make: Usha / Crompton / Bajaj )</t>
    </r>
  </si>
  <si>
    <t>Supplying and fixing of 230VAC 1Ph.  Two module steeped type fan electronic regulator</t>
  </si>
  <si>
    <t xml:space="preserve">Supplying,Cutting of huck , painting and fixing of  MS Down down conduit for  installation of ceiling fan upto 5 to 8 feet </t>
  </si>
  <si>
    <r>
      <t>Supply and fixing of LED Flood light fitting having die cast aluminium body and diffuser with driver set suitable for 50 to Watt. Confirming to IP 66 and above protection complete in all respect.</t>
    </r>
    <r>
      <rPr>
        <b/>
        <sz val="11"/>
        <rFont val="Times New Roman"/>
        <family val="1"/>
      </rPr>
      <t>Make-  Bajaj, Philips,C&amp;S,Crompton&amp; Havells</t>
    </r>
    <r>
      <rPr>
        <sz val="11"/>
        <rFont val="Times New Roman"/>
        <family val="1"/>
      </rPr>
      <t xml:space="preserve">. </t>
    </r>
  </si>
  <si>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</si>
  <si>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t>Points</t>
  </si>
  <si>
    <t>Nos.</t>
  </si>
  <si>
    <t>Mtr</t>
  </si>
  <si>
    <t>Metre</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</si>
  <si>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</si>
  <si>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</si>
  <si>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Supplying and making end termination with brass compression gland and aluminium lugs for following size of PVC insulated and PVC sheathed / XLPE aluminium conductor cable of 1.1 kV grade as required.
3½ X 70 sq. mm (38 mm)</t>
  </si>
  <si>
    <t>Supplying  of following sizes one Number XLPE  insulated, PVC outer sheathed, armoured with galvanized round steel wire or steel strip cables with stranded aluminium conductor suitable for rated voltage of 1.1KV grade , ISI marked conforming to IS:7098 / (Pt.I) / 1988 with amendment no. 1 of following sizes in following manner. Make- Gloster,Polycab KEI
3.5 core 70 sq. mm</t>
  </si>
  <si>
    <t>Laying of one number PVC insulated and PVC sheathed / XLPE power cable of 1.1 KV grade of following size in the existing RCC/ HUME/ METAL pipe as required.
Above 35 sq. mm and upto 95 sq. mm</t>
  </si>
  <si>
    <t xml:space="preserve">Supplying and fixing suitable size GI box with modular plateand cover in front on surface or in recess, including providingand fixing 6 pin 5/6 A &amp; 15/16 A modular socket outlet and15/16 A modular switch, connections etc. as required.Make-L&amp;T/LEGRAND/ABB
</t>
  </si>
  <si>
    <t xml:space="preserve">Supplying ,fixing Connecting &amp; Testing ,20W LED batten Make-Philipse/Syska/Wipro/CG
</t>
  </si>
  <si>
    <t>Supply &amp; Installation of 2X2 pure LED  false ceiling Surface Light  Make-Phillipse/Wipro/CG/Polycab</t>
  </si>
  <si>
    <t xml:space="preserve">Supplying and fixing of 230VAC 1Ph.400 mm ,900 rpm Wall Fan Make-ORIENT/CG/USHA/Bajaj  </t>
  </si>
  <si>
    <t>Supplying and fixing of 230VAC 1Ph. 300 mm exhaust Fan  with sweep feature. ( Make: Usha / ORIENT / CG)</t>
  </si>
  <si>
    <t>Supplying and fixing of 230VAC 1Ph. 1400mm dia Ceiling Fan (High Speed)  .  (Make: Usha / Crompton / Bajaj )</t>
  </si>
  <si>
    <t xml:space="preserve">Supply and fixing of LED Flood light fitting having die cast aluminium body and diffuser with driver set suitable for 50 to Watt. Confirming to IP 66 and above protection complete in all respect.Make-  Bajaj, Philips,C&amp;S,Crompton&amp; Havells. </t>
  </si>
  <si>
    <t xml:space="preserve"> Supplying &amp; fixing suitable size GI/PVC box wih modular plate and cover in front on surface or in recess including providing and fixing 25 A modular socket outlet and 25 A modular SP MCB, “C” curve including connections, painting etc. as required. Make-L&amp;T/LEGRAND/ABB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</si>
</sst>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0;[Red]#,##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name val="Times New Roman"/>
      <family val="1"/>
    </font>
    <font>
      <b/>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9">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7" fillId="0" borderId="13" xfId="60" applyNumberFormat="1" applyFont="1" applyFill="1" applyBorder="1" applyAlignment="1">
      <alignment vertical="top" wrapText="1"/>
      <protection/>
    </xf>
    <xf numFmtId="0" fontId="14" fillId="0" borderId="13" xfId="60" applyNumberFormat="1" applyFont="1" applyFill="1" applyBorder="1" applyAlignment="1">
      <alignment horizontal="left" wrapText="1" readingOrder="1"/>
      <protection/>
    </xf>
    <xf numFmtId="172"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72"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0"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1"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pplyProtection="1">
      <alignment horizontal="center" vertical="top" wrapText="1"/>
      <protection locked="0"/>
    </xf>
    <xf numFmtId="2" fontId="7" fillId="0" borderId="16" xfId="60"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5" fillId="0" borderId="13" xfId="57" applyNumberFormat="1" applyFont="1" applyFill="1" applyBorder="1" applyAlignment="1" applyProtection="1">
      <alignment horizontal="center" vertical="top" wrapText="1"/>
      <protection locked="0"/>
    </xf>
    <xf numFmtId="2" fontId="7" fillId="0" borderId="13" xfId="60" applyNumberFormat="1" applyFont="1" applyFill="1" applyBorder="1" applyAlignment="1" applyProtection="1">
      <alignment horizontal="right" vertical="top"/>
      <protection/>
    </xf>
    <xf numFmtId="2" fontId="7" fillId="0" borderId="11" xfId="57" applyNumberFormat="1" applyFont="1" applyFill="1" applyBorder="1" applyAlignment="1" applyProtection="1">
      <alignment horizontal="right" vertical="top"/>
      <protection locked="0"/>
    </xf>
    <xf numFmtId="2" fontId="7" fillId="0" borderId="11" xfId="60" applyNumberFormat="1" applyFont="1" applyFill="1" applyBorder="1" applyAlignment="1" applyProtection="1">
      <alignment horizontal="right" vertical="top"/>
      <protection/>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6"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6" fillId="0" borderId="13" xfId="60" applyNumberFormat="1" applyFont="1" applyFill="1" applyBorder="1" applyAlignment="1">
      <alignment vertical="top"/>
      <protection/>
    </xf>
    <xf numFmtId="2" fontId="16"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7" fillId="0" borderId="12" xfId="57" applyNumberFormat="1" applyFont="1" applyFill="1" applyBorder="1" applyAlignment="1" applyProtection="1">
      <alignment vertical="top"/>
      <protection/>
    </xf>
    <xf numFmtId="0" fontId="18" fillId="0" borderId="11" xfId="60" applyNumberFormat="1" applyFont="1" applyFill="1" applyBorder="1" applyAlignment="1" applyProtection="1">
      <alignment vertical="center" wrapText="1"/>
      <protection locked="0"/>
    </xf>
    <xf numFmtId="0" fontId="17"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8"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1" fillId="0" borderId="13" xfId="60" applyNumberFormat="1" applyFont="1" applyFill="1" applyBorder="1" applyAlignment="1">
      <alignment vertical="top"/>
      <protection/>
    </xf>
    <xf numFmtId="2" fontId="16"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2" fontId="7" fillId="33" borderId="13" xfId="57" applyNumberFormat="1" applyFont="1" applyFill="1" applyBorder="1" applyAlignment="1" applyProtection="1">
      <alignment horizontal="right" vertical="top"/>
      <protection locked="0"/>
    </xf>
    <xf numFmtId="0" fontId="19" fillId="33" borderId="11" xfId="60" applyNumberFormat="1" applyFont="1" applyFill="1" applyBorder="1" applyAlignment="1" applyProtection="1">
      <alignment vertical="center" wrapText="1"/>
      <protection locked="0"/>
    </xf>
    <xf numFmtId="10" fontId="20" fillId="33" borderId="11" xfId="6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2" fontId="4" fillId="0" borderId="13" xfId="60"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11" fillId="0" borderId="13" xfId="57" applyNumberFormat="1" applyFont="1" applyFill="1" applyBorder="1" applyAlignment="1">
      <alignment horizontal="center" vertical="center" wrapText="1"/>
      <protection/>
    </xf>
    <xf numFmtId="0" fontId="16"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Fill="1" applyBorder="1" applyAlignment="1">
      <alignment horizontal="left" vertical="top" wrapText="1"/>
    </xf>
    <xf numFmtId="0" fontId="25" fillId="0" borderId="21" xfId="57" applyFont="1" applyFill="1" applyBorder="1" applyAlignment="1">
      <alignment horizontal="center" vertical="top" wrapText="1"/>
      <protection/>
    </xf>
    <xf numFmtId="0" fontId="25" fillId="0" borderId="21" xfId="57" applyFont="1" applyFill="1" applyBorder="1" applyAlignment="1">
      <alignment horizontal="left" vertical="top" wrapText="1"/>
      <protection/>
    </xf>
    <xf numFmtId="0" fontId="25" fillId="0" borderId="21" xfId="57" applyFont="1" applyFill="1" applyBorder="1" applyAlignment="1">
      <alignment horizontal="center" vertical="center" wrapText="1"/>
      <protection/>
    </xf>
    <xf numFmtId="0" fontId="25" fillId="0" borderId="21" xfId="0" applyFont="1" applyFill="1" applyBorder="1" applyAlignment="1">
      <alignment horizontal="center" vertical="center" wrapText="1"/>
    </xf>
    <xf numFmtId="0" fontId="25" fillId="0" borderId="21" xfId="0" applyFont="1" applyFill="1" applyBorder="1" applyAlignment="1">
      <alignment horizontal="center" vertical="top" wrapText="1"/>
    </xf>
    <xf numFmtId="0" fontId="63" fillId="0" borderId="21" xfId="0" applyFont="1" applyFill="1" applyBorder="1" applyAlignment="1">
      <alignment horizontal="left" vertical="top" wrapText="1"/>
    </xf>
    <xf numFmtId="0" fontId="44" fillId="0" borderId="21" xfId="0" applyFont="1" applyFill="1" applyBorder="1" applyAlignment="1">
      <alignment vertical="top" wrapText="1"/>
    </xf>
    <xf numFmtId="0" fontId="0" fillId="0" borderId="21" xfId="0" applyFill="1" applyBorder="1" applyAlignment="1">
      <alignment horizontal="left" vertical="center" wrapText="1"/>
    </xf>
    <xf numFmtId="0" fontId="0" fillId="0" borderId="21" xfId="0" applyFill="1" applyBorder="1" applyAlignment="1">
      <alignment horizontal="left" vertical="center"/>
    </xf>
    <xf numFmtId="0" fontId="1" fillId="0" borderId="21" xfId="55" applyFont="1" applyFill="1" applyBorder="1" applyAlignment="1">
      <alignment horizontal="left" wrapText="1"/>
      <protection/>
    </xf>
    <xf numFmtId="0" fontId="25" fillId="0" borderId="21" xfId="0" applyFont="1" applyFill="1" applyBorder="1" applyAlignment="1">
      <alignment horizontal="left" vertical="center" wrapText="1"/>
    </xf>
    <xf numFmtId="4" fontId="1" fillId="0" borderId="21" xfId="55" applyNumberFormat="1" applyFont="1" applyFill="1" applyBorder="1" applyAlignment="1">
      <alignment horizont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2"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66675</xdr:rowOff>
    </xdr:from>
    <xdr:to>
      <xdr:col>1</xdr:col>
      <xdr:colOff>2009775</xdr:colOff>
      <xdr:row>3</xdr:row>
      <xdr:rowOff>28575</xdr:rowOff>
    </xdr:to>
    <xdr:grpSp>
      <xdr:nvGrpSpPr>
        <xdr:cNvPr id="1" name="Group 1"/>
        <xdr:cNvGrpSpPr>
          <a:grpSpLocks/>
        </xdr:cNvGrpSpPr>
      </xdr:nvGrpSpPr>
      <xdr:grpSpPr>
        <a:xfrm>
          <a:off x="66675" y="66675"/>
          <a:ext cx="3086100"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7"/>
  <sheetViews>
    <sheetView showGridLines="0" zoomScale="70" zoomScaleNormal="70" zoomScalePageLayoutView="0" workbookViewId="0" topLeftCell="A1">
      <selection activeCell="A34" sqref="A34"/>
    </sheetView>
  </sheetViews>
  <sheetFormatPr defaultColWidth="9.140625" defaultRowHeight="15"/>
  <cols>
    <col min="1" max="1" width="17.140625" style="1" customWidth="1"/>
    <col min="2" max="2" width="84.421875" style="1" customWidth="1"/>
    <col min="3" max="3" width="37.42187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574218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0" t="str">
        <f>B2&amp;" BoQ"</f>
        <v>Percentage BoQ</v>
      </c>
      <c r="B1" s="80"/>
      <c r="C1" s="80"/>
      <c r="D1" s="80"/>
      <c r="E1" s="80"/>
      <c r="F1" s="80"/>
      <c r="G1" s="80"/>
      <c r="H1" s="80"/>
      <c r="I1" s="80"/>
      <c r="J1" s="80"/>
      <c r="K1" s="80"/>
      <c r="L1" s="80"/>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1" t="s">
        <v>78</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38.25" customHeight="1">
      <c r="A5" s="81" t="s">
        <v>81</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27" customHeight="1">
      <c r="A6" s="81" t="s">
        <v>79</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13.5"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42">
      <c r="A8" s="11" t="s">
        <v>64</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E8" s="13"/>
      <c r="IF8" s="13"/>
      <c r="IG8" s="13"/>
      <c r="IH8" s="13"/>
      <c r="II8" s="13"/>
    </row>
    <row r="9" spans="1:243" s="14" customFormat="1" ht="13.5">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27.75">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65</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72</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5.5" hidden="1">
      <c r="A13" s="22">
        <v>0.1</v>
      </c>
      <c r="B13" s="23" t="s">
        <v>74</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74</v>
      </c>
      <c r="IC13" s="38" t="s">
        <v>34</v>
      </c>
      <c r="IE13" s="39"/>
      <c r="IF13" s="39" t="s">
        <v>35</v>
      </c>
      <c r="IG13" s="39" t="s">
        <v>36</v>
      </c>
      <c r="IH13" s="39">
        <v>10</v>
      </c>
      <c r="II13" s="39" t="s">
        <v>37</v>
      </c>
    </row>
    <row r="14" spans="1:243" s="38" customFormat="1" ht="55.5" customHeight="1">
      <c r="A14" s="22">
        <v>1</v>
      </c>
      <c r="B14" s="86" t="s">
        <v>102</v>
      </c>
      <c r="C14" s="24" t="s">
        <v>42</v>
      </c>
      <c r="D14" s="76">
        <v>44</v>
      </c>
      <c r="E14" s="87" t="s">
        <v>98</v>
      </c>
      <c r="F14" s="76">
        <v>990</v>
      </c>
      <c r="G14" s="41"/>
      <c r="H14" s="41"/>
      <c r="I14" s="40" t="s">
        <v>39</v>
      </c>
      <c r="J14" s="42">
        <f aca="true" t="shared" si="0" ref="J14:J22">IF(I14="Less(-)",-1,1)</f>
        <v>1</v>
      </c>
      <c r="K14" s="43" t="s">
        <v>40</v>
      </c>
      <c r="L14" s="43" t="s">
        <v>4</v>
      </c>
      <c r="M14" s="72"/>
      <c r="N14" s="41"/>
      <c r="O14" s="41"/>
      <c r="P14" s="44"/>
      <c r="Q14" s="41"/>
      <c r="R14" s="41"/>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 aca="true" t="shared" si="1" ref="BA14:BA22">total_amount_ba($B$2,$D$2,D14,F14,J14,K14,M14)</f>
        <v>43560</v>
      </c>
      <c r="BB14" s="47">
        <f aca="true" t="shared" si="2" ref="BB14:BB22">BA14+SUM(N14:AZ14)</f>
        <v>43560</v>
      </c>
      <c r="BC14" s="37" t="str">
        <f aca="true" t="shared" si="3" ref="BC14:BC22">SpellNumber(L14,BB14)</f>
        <v>INR  Forty Three Thousand Five Hundred &amp; Sixty  Only</v>
      </c>
      <c r="IA14" s="38">
        <v>1</v>
      </c>
      <c r="IB14" s="75" t="s">
        <v>102</v>
      </c>
      <c r="IC14" s="38" t="s">
        <v>42</v>
      </c>
      <c r="ID14" s="38">
        <v>44</v>
      </c>
      <c r="IE14" s="39" t="s">
        <v>98</v>
      </c>
      <c r="IF14" s="39" t="s">
        <v>43</v>
      </c>
      <c r="IG14" s="39" t="s">
        <v>44</v>
      </c>
      <c r="IH14" s="39">
        <v>213</v>
      </c>
      <c r="II14" s="39" t="s">
        <v>38</v>
      </c>
    </row>
    <row r="15" spans="1:243" s="38" customFormat="1" ht="43.5" customHeight="1">
      <c r="A15" s="22">
        <v>2.1</v>
      </c>
      <c r="B15" s="86" t="s">
        <v>103</v>
      </c>
      <c r="C15" s="24" t="s">
        <v>46</v>
      </c>
      <c r="D15" s="76">
        <v>90</v>
      </c>
      <c r="E15" s="87" t="s">
        <v>80</v>
      </c>
      <c r="F15" s="76">
        <v>167</v>
      </c>
      <c r="G15" s="41"/>
      <c r="H15" s="41"/>
      <c r="I15" s="40" t="s">
        <v>39</v>
      </c>
      <c r="J15" s="42">
        <f t="shared" si="0"/>
        <v>1</v>
      </c>
      <c r="K15" s="43" t="s">
        <v>40</v>
      </c>
      <c r="L15" s="43" t="s">
        <v>4</v>
      </c>
      <c r="M15" s="72"/>
      <c r="N15" s="41"/>
      <c r="O15" s="41"/>
      <c r="P15" s="44"/>
      <c r="Q15" s="41"/>
      <c r="R15" s="41"/>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 t="shared" si="1"/>
        <v>15030</v>
      </c>
      <c r="BB15" s="47">
        <f t="shared" si="2"/>
        <v>15030</v>
      </c>
      <c r="BC15" s="37" t="str">
        <f t="shared" si="3"/>
        <v>INR  Fifteen Thousand  &amp;Thirty  Only</v>
      </c>
      <c r="IA15" s="38">
        <v>2.1</v>
      </c>
      <c r="IB15" s="75" t="s">
        <v>103</v>
      </c>
      <c r="IC15" s="38" t="s">
        <v>46</v>
      </c>
      <c r="ID15" s="38">
        <v>90</v>
      </c>
      <c r="IE15" s="39" t="s">
        <v>80</v>
      </c>
      <c r="IF15" s="39" t="s">
        <v>47</v>
      </c>
      <c r="IG15" s="39" t="s">
        <v>48</v>
      </c>
      <c r="IH15" s="39">
        <v>10</v>
      </c>
      <c r="II15" s="39" t="s">
        <v>38</v>
      </c>
    </row>
    <row r="16" spans="1:243" s="38" customFormat="1" ht="26.25" customHeight="1">
      <c r="A16" s="22">
        <v>2.2</v>
      </c>
      <c r="B16" s="86" t="s">
        <v>82</v>
      </c>
      <c r="C16" s="24" t="s">
        <v>49</v>
      </c>
      <c r="D16" s="76">
        <v>150</v>
      </c>
      <c r="E16" s="87" t="s">
        <v>80</v>
      </c>
      <c r="F16" s="76">
        <v>200</v>
      </c>
      <c r="G16" s="41"/>
      <c r="H16" s="41"/>
      <c r="I16" s="40" t="s">
        <v>39</v>
      </c>
      <c r="J16" s="42">
        <f t="shared" si="0"/>
        <v>1</v>
      </c>
      <c r="K16" s="43" t="s">
        <v>40</v>
      </c>
      <c r="L16" s="43" t="s">
        <v>4</v>
      </c>
      <c r="M16" s="72"/>
      <c r="N16" s="41"/>
      <c r="O16" s="41"/>
      <c r="P16" s="44"/>
      <c r="Q16" s="41"/>
      <c r="R16" s="41"/>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 t="shared" si="1"/>
        <v>30000</v>
      </c>
      <c r="BB16" s="47">
        <f t="shared" si="2"/>
        <v>30000</v>
      </c>
      <c r="BC16" s="37" t="str">
        <f t="shared" si="3"/>
        <v>INR  Thirty Thousand    Only</v>
      </c>
      <c r="IA16" s="38">
        <v>2.2</v>
      </c>
      <c r="IB16" s="75" t="s">
        <v>82</v>
      </c>
      <c r="IC16" s="38" t="s">
        <v>49</v>
      </c>
      <c r="ID16" s="38">
        <v>150</v>
      </c>
      <c r="IE16" s="39" t="s">
        <v>80</v>
      </c>
      <c r="IF16" s="39" t="s">
        <v>41</v>
      </c>
      <c r="IG16" s="39" t="s">
        <v>36</v>
      </c>
      <c r="IH16" s="39">
        <v>123.223</v>
      </c>
      <c r="II16" s="39" t="s">
        <v>38</v>
      </c>
    </row>
    <row r="17" spans="1:243" s="38" customFormat="1" ht="35.25" customHeight="1">
      <c r="A17" s="22">
        <v>2.3</v>
      </c>
      <c r="B17" s="86" t="s">
        <v>83</v>
      </c>
      <c r="C17" s="24" t="s">
        <v>50</v>
      </c>
      <c r="D17" s="76">
        <v>92</v>
      </c>
      <c r="E17" s="87" t="s">
        <v>80</v>
      </c>
      <c r="F17" s="76">
        <v>249</v>
      </c>
      <c r="G17" s="41"/>
      <c r="H17" s="41"/>
      <c r="I17" s="40" t="s">
        <v>39</v>
      </c>
      <c r="J17" s="42">
        <f t="shared" si="0"/>
        <v>1</v>
      </c>
      <c r="K17" s="43" t="s">
        <v>40</v>
      </c>
      <c r="L17" s="43" t="s">
        <v>4</v>
      </c>
      <c r="M17" s="72"/>
      <c r="N17" s="41"/>
      <c r="O17" s="41"/>
      <c r="P17" s="44"/>
      <c r="Q17" s="41"/>
      <c r="R17" s="41"/>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8"/>
      <c r="AV17" s="45"/>
      <c r="AW17" s="45"/>
      <c r="AX17" s="45"/>
      <c r="AY17" s="45"/>
      <c r="AZ17" s="45"/>
      <c r="BA17" s="46">
        <f t="shared" si="1"/>
        <v>22908</v>
      </c>
      <c r="BB17" s="47">
        <f t="shared" si="2"/>
        <v>22908</v>
      </c>
      <c r="BC17" s="37" t="str">
        <f t="shared" si="3"/>
        <v>INR  Twenty Two Thousand Nine Hundred &amp; Eight  Only</v>
      </c>
      <c r="IA17" s="38">
        <v>2.3</v>
      </c>
      <c r="IB17" s="75" t="s">
        <v>83</v>
      </c>
      <c r="IC17" s="38" t="s">
        <v>50</v>
      </c>
      <c r="ID17" s="38">
        <v>92</v>
      </c>
      <c r="IE17" s="39" t="s">
        <v>80</v>
      </c>
      <c r="IF17" s="39" t="s">
        <v>43</v>
      </c>
      <c r="IG17" s="39" t="s">
        <v>44</v>
      </c>
      <c r="IH17" s="39">
        <v>213</v>
      </c>
      <c r="II17" s="39" t="s">
        <v>38</v>
      </c>
    </row>
    <row r="18" spans="1:243" s="38" customFormat="1" ht="42" customHeight="1">
      <c r="A18" s="22">
        <v>3</v>
      </c>
      <c r="B18" s="88" t="s">
        <v>84</v>
      </c>
      <c r="C18" s="24" t="s">
        <v>51</v>
      </c>
      <c r="D18" s="76">
        <v>20</v>
      </c>
      <c r="E18" s="89" t="s">
        <v>38</v>
      </c>
      <c r="F18" s="76">
        <v>401</v>
      </c>
      <c r="G18" s="41"/>
      <c r="H18" s="41"/>
      <c r="I18" s="40" t="s">
        <v>39</v>
      </c>
      <c r="J18" s="42">
        <f t="shared" si="0"/>
        <v>1</v>
      </c>
      <c r="K18" s="43" t="s">
        <v>40</v>
      </c>
      <c r="L18" s="43" t="s">
        <v>4</v>
      </c>
      <c r="M18" s="72"/>
      <c r="N18" s="41"/>
      <c r="O18" s="41"/>
      <c r="P18" s="44"/>
      <c r="Q18" s="41"/>
      <c r="R18" s="41"/>
      <c r="S18" s="44"/>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6">
        <f t="shared" si="1"/>
        <v>8020</v>
      </c>
      <c r="BB18" s="47">
        <f t="shared" si="2"/>
        <v>8020</v>
      </c>
      <c r="BC18" s="37" t="str">
        <f t="shared" si="3"/>
        <v>INR  Eight Thousand  &amp;Twenty  Only</v>
      </c>
      <c r="IA18" s="38">
        <v>3</v>
      </c>
      <c r="IB18" s="75" t="s">
        <v>84</v>
      </c>
      <c r="IC18" s="38" t="s">
        <v>51</v>
      </c>
      <c r="ID18" s="38">
        <v>20</v>
      </c>
      <c r="IE18" s="39" t="s">
        <v>38</v>
      </c>
      <c r="IF18" s="39" t="s">
        <v>35</v>
      </c>
      <c r="IG18" s="39" t="s">
        <v>45</v>
      </c>
      <c r="IH18" s="39">
        <v>10</v>
      </c>
      <c r="II18" s="39" t="s">
        <v>38</v>
      </c>
    </row>
    <row r="19" spans="1:243" s="38" customFormat="1" ht="49.5" customHeight="1">
      <c r="A19" s="22">
        <v>4</v>
      </c>
      <c r="B19" s="86" t="s">
        <v>85</v>
      </c>
      <c r="C19" s="24" t="s">
        <v>52</v>
      </c>
      <c r="D19" s="76">
        <v>20</v>
      </c>
      <c r="E19" s="90" t="s">
        <v>38</v>
      </c>
      <c r="F19" s="76">
        <v>495</v>
      </c>
      <c r="G19" s="41"/>
      <c r="H19" s="41"/>
      <c r="I19" s="40" t="s">
        <v>39</v>
      </c>
      <c r="J19" s="42">
        <f t="shared" si="0"/>
        <v>1</v>
      </c>
      <c r="K19" s="43" t="s">
        <v>40</v>
      </c>
      <c r="L19" s="43" t="s">
        <v>4</v>
      </c>
      <c r="M19" s="72"/>
      <c r="N19" s="41"/>
      <c r="O19" s="41"/>
      <c r="P19" s="44"/>
      <c r="Q19" s="41"/>
      <c r="R19" s="41"/>
      <c r="S19" s="44"/>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f t="shared" si="1"/>
        <v>9900</v>
      </c>
      <c r="BB19" s="47">
        <f t="shared" si="2"/>
        <v>9900</v>
      </c>
      <c r="BC19" s="37" t="str">
        <f t="shared" si="3"/>
        <v>INR  Nine Thousand Nine Hundred    Only</v>
      </c>
      <c r="IA19" s="38">
        <v>4</v>
      </c>
      <c r="IB19" s="75" t="s">
        <v>107</v>
      </c>
      <c r="IC19" s="38" t="s">
        <v>52</v>
      </c>
      <c r="ID19" s="38">
        <v>20</v>
      </c>
      <c r="IE19" s="39" t="s">
        <v>38</v>
      </c>
      <c r="IF19" s="39" t="s">
        <v>47</v>
      </c>
      <c r="IG19" s="39" t="s">
        <v>48</v>
      </c>
      <c r="IH19" s="39">
        <v>10</v>
      </c>
      <c r="II19" s="39" t="s">
        <v>38</v>
      </c>
    </row>
    <row r="20" spans="1:243" s="38" customFormat="1" ht="60.75" customHeight="1">
      <c r="A20" s="22">
        <v>5</v>
      </c>
      <c r="B20" s="86" t="s">
        <v>86</v>
      </c>
      <c r="C20" s="24" t="s">
        <v>53</v>
      </c>
      <c r="D20" s="76">
        <v>1</v>
      </c>
      <c r="E20" s="91" t="s">
        <v>38</v>
      </c>
      <c r="F20" s="76">
        <v>5651</v>
      </c>
      <c r="G20" s="41"/>
      <c r="H20" s="41"/>
      <c r="I20" s="40" t="s">
        <v>39</v>
      </c>
      <c r="J20" s="42">
        <f t="shared" si="0"/>
        <v>1</v>
      </c>
      <c r="K20" s="43" t="s">
        <v>40</v>
      </c>
      <c r="L20" s="43" t="s">
        <v>4</v>
      </c>
      <c r="M20" s="72"/>
      <c r="N20" s="41"/>
      <c r="O20" s="41"/>
      <c r="P20" s="44"/>
      <c r="Q20" s="41"/>
      <c r="R20" s="41"/>
      <c r="S20" s="44"/>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6">
        <f t="shared" si="1"/>
        <v>5651</v>
      </c>
      <c r="BB20" s="47">
        <f t="shared" si="2"/>
        <v>5651</v>
      </c>
      <c r="BC20" s="37" t="str">
        <f t="shared" si="3"/>
        <v>INR  Five Thousand Six Hundred &amp; Fifty One  Only</v>
      </c>
      <c r="IA20" s="38">
        <v>5</v>
      </c>
      <c r="IB20" s="75" t="s">
        <v>86</v>
      </c>
      <c r="IC20" s="38" t="s">
        <v>53</v>
      </c>
      <c r="ID20" s="38">
        <v>1</v>
      </c>
      <c r="IE20" s="39" t="s">
        <v>38</v>
      </c>
      <c r="IF20" s="39" t="s">
        <v>41</v>
      </c>
      <c r="IG20" s="39" t="s">
        <v>36</v>
      </c>
      <c r="IH20" s="39">
        <v>123.223</v>
      </c>
      <c r="II20" s="39" t="s">
        <v>38</v>
      </c>
    </row>
    <row r="21" spans="1:243" s="38" customFormat="1" ht="51" customHeight="1">
      <c r="A21" s="22">
        <v>6</v>
      </c>
      <c r="B21" s="86" t="s">
        <v>87</v>
      </c>
      <c r="C21" s="24" t="s">
        <v>54</v>
      </c>
      <c r="D21" s="76">
        <v>20</v>
      </c>
      <c r="E21" s="91" t="s">
        <v>38</v>
      </c>
      <c r="F21" s="76">
        <v>199</v>
      </c>
      <c r="G21" s="41"/>
      <c r="H21" s="41"/>
      <c r="I21" s="40" t="s">
        <v>39</v>
      </c>
      <c r="J21" s="42">
        <f t="shared" si="0"/>
        <v>1</v>
      </c>
      <c r="K21" s="43" t="s">
        <v>40</v>
      </c>
      <c r="L21" s="43" t="s">
        <v>4</v>
      </c>
      <c r="M21" s="72"/>
      <c r="N21" s="41"/>
      <c r="O21" s="41"/>
      <c r="P21" s="44"/>
      <c r="Q21" s="41"/>
      <c r="R21" s="41"/>
      <c r="S21" s="44"/>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f t="shared" si="1"/>
        <v>3980</v>
      </c>
      <c r="BB21" s="47">
        <f t="shared" si="2"/>
        <v>3980</v>
      </c>
      <c r="BC21" s="37" t="str">
        <f t="shared" si="3"/>
        <v>INR  Three Thousand Nine Hundred &amp; Eighty  Only</v>
      </c>
      <c r="IA21" s="38">
        <v>6</v>
      </c>
      <c r="IB21" s="75" t="s">
        <v>87</v>
      </c>
      <c r="IC21" s="38" t="s">
        <v>54</v>
      </c>
      <c r="ID21" s="38">
        <v>20</v>
      </c>
      <c r="IE21" s="39" t="s">
        <v>38</v>
      </c>
      <c r="IF21" s="39" t="s">
        <v>43</v>
      </c>
      <c r="IG21" s="39" t="s">
        <v>44</v>
      </c>
      <c r="IH21" s="39">
        <v>213</v>
      </c>
      <c r="II21" s="39" t="s">
        <v>38</v>
      </c>
    </row>
    <row r="22" spans="1:243" s="38" customFormat="1" ht="33" customHeight="1">
      <c r="A22" s="22">
        <v>7</v>
      </c>
      <c r="B22" s="92" t="s">
        <v>88</v>
      </c>
      <c r="C22" s="24" t="s">
        <v>55</v>
      </c>
      <c r="D22" s="76">
        <v>1</v>
      </c>
      <c r="E22" s="91" t="s">
        <v>38</v>
      </c>
      <c r="F22" s="76">
        <v>7504</v>
      </c>
      <c r="G22" s="41"/>
      <c r="H22" s="41"/>
      <c r="I22" s="40" t="s">
        <v>39</v>
      </c>
      <c r="J22" s="42">
        <f t="shared" si="0"/>
        <v>1</v>
      </c>
      <c r="K22" s="43" t="s">
        <v>40</v>
      </c>
      <c r="L22" s="43" t="s">
        <v>4</v>
      </c>
      <c r="M22" s="72"/>
      <c r="N22" s="41"/>
      <c r="O22" s="41"/>
      <c r="P22" s="44"/>
      <c r="Q22" s="41"/>
      <c r="R22" s="41"/>
      <c r="S22" s="44"/>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6">
        <f t="shared" si="1"/>
        <v>7504</v>
      </c>
      <c r="BB22" s="47">
        <f t="shared" si="2"/>
        <v>7504</v>
      </c>
      <c r="BC22" s="37" t="str">
        <f t="shared" si="3"/>
        <v>INR  Seven Thousand Five Hundred &amp; Four  Only</v>
      </c>
      <c r="IA22" s="38">
        <v>7</v>
      </c>
      <c r="IB22" s="75" t="s">
        <v>88</v>
      </c>
      <c r="IC22" s="38" t="s">
        <v>55</v>
      </c>
      <c r="ID22" s="38">
        <v>1</v>
      </c>
      <c r="IE22" s="39" t="s">
        <v>38</v>
      </c>
      <c r="IF22" s="39" t="s">
        <v>35</v>
      </c>
      <c r="IG22" s="39" t="s">
        <v>45</v>
      </c>
      <c r="IH22" s="39">
        <v>10</v>
      </c>
      <c r="II22" s="39" t="s">
        <v>38</v>
      </c>
    </row>
    <row r="23" spans="1:243" s="38" customFormat="1" ht="36.75" customHeight="1">
      <c r="A23" s="22">
        <v>8</v>
      </c>
      <c r="B23" s="86" t="s">
        <v>89</v>
      </c>
      <c r="C23" s="24" t="s">
        <v>73</v>
      </c>
      <c r="D23" s="76">
        <v>4</v>
      </c>
      <c r="E23" s="91" t="s">
        <v>38</v>
      </c>
      <c r="F23" s="76">
        <v>415</v>
      </c>
      <c r="G23" s="41"/>
      <c r="H23" s="41"/>
      <c r="I23" s="40" t="s">
        <v>39</v>
      </c>
      <c r="J23" s="42">
        <f aca="true" t="shared" si="4" ref="J23:J34">IF(I23="Less(-)",-1,1)</f>
        <v>1</v>
      </c>
      <c r="K23" s="43" t="s">
        <v>40</v>
      </c>
      <c r="L23" s="43" t="s">
        <v>4</v>
      </c>
      <c r="M23" s="72"/>
      <c r="N23" s="41"/>
      <c r="O23" s="41"/>
      <c r="P23" s="44"/>
      <c r="Q23" s="41"/>
      <c r="R23" s="41"/>
      <c r="S23" s="44"/>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f aca="true" t="shared" si="5" ref="BA23:BA34">total_amount_ba($B$2,$D$2,D23,F23,J23,K23,M23)</f>
        <v>1660</v>
      </c>
      <c r="BB23" s="47">
        <f aca="true" t="shared" si="6" ref="BB23:BB34">BA23+SUM(N23:AZ23)</f>
        <v>1660</v>
      </c>
      <c r="BC23" s="37" t="str">
        <f aca="true" t="shared" si="7" ref="BC23:BC34">SpellNumber(L23,BB23)</f>
        <v>INR  One Thousand Six Hundred &amp; Sixty  Only</v>
      </c>
      <c r="IA23" s="38">
        <v>8</v>
      </c>
      <c r="IB23" s="75" t="s">
        <v>108</v>
      </c>
      <c r="IC23" s="38" t="s">
        <v>73</v>
      </c>
      <c r="ID23" s="38">
        <v>4</v>
      </c>
      <c r="IE23" s="39" t="s">
        <v>38</v>
      </c>
      <c r="IF23" s="39" t="s">
        <v>41</v>
      </c>
      <c r="IG23" s="39" t="s">
        <v>36</v>
      </c>
      <c r="IH23" s="39">
        <v>123.223</v>
      </c>
      <c r="II23" s="39" t="s">
        <v>38</v>
      </c>
    </row>
    <row r="24" spans="1:243" s="38" customFormat="1" ht="48" customHeight="1">
      <c r="A24" s="22">
        <v>9</v>
      </c>
      <c r="B24" s="77" t="s">
        <v>90</v>
      </c>
      <c r="C24" s="24" t="s">
        <v>56</v>
      </c>
      <c r="D24" s="76">
        <v>26</v>
      </c>
      <c r="E24" s="90" t="s">
        <v>38</v>
      </c>
      <c r="F24" s="76">
        <v>3850</v>
      </c>
      <c r="G24" s="41"/>
      <c r="H24" s="41"/>
      <c r="I24" s="40" t="s">
        <v>39</v>
      </c>
      <c r="J24" s="42">
        <f t="shared" si="4"/>
        <v>1</v>
      </c>
      <c r="K24" s="43" t="s">
        <v>40</v>
      </c>
      <c r="L24" s="43" t="s">
        <v>4</v>
      </c>
      <c r="M24" s="72"/>
      <c r="N24" s="41"/>
      <c r="O24" s="41"/>
      <c r="P24" s="44"/>
      <c r="Q24" s="41"/>
      <c r="R24" s="41"/>
      <c r="S24" s="44"/>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6">
        <f t="shared" si="5"/>
        <v>100100</v>
      </c>
      <c r="BB24" s="47">
        <f t="shared" si="6"/>
        <v>100100</v>
      </c>
      <c r="BC24" s="37" t="str">
        <f t="shared" si="7"/>
        <v>INR  One Lakh One Hundred    Only</v>
      </c>
      <c r="IA24" s="38">
        <v>9</v>
      </c>
      <c r="IB24" s="75" t="s">
        <v>109</v>
      </c>
      <c r="IC24" s="38" t="s">
        <v>56</v>
      </c>
      <c r="ID24" s="38">
        <v>26</v>
      </c>
      <c r="IE24" s="39" t="s">
        <v>38</v>
      </c>
      <c r="IF24" s="39" t="s">
        <v>43</v>
      </c>
      <c r="IG24" s="39" t="s">
        <v>44</v>
      </c>
      <c r="IH24" s="39">
        <v>213</v>
      </c>
      <c r="II24" s="39" t="s">
        <v>38</v>
      </c>
    </row>
    <row r="25" spans="1:243" s="38" customFormat="1" ht="42.75" customHeight="1">
      <c r="A25" s="22">
        <v>10</v>
      </c>
      <c r="B25" s="86" t="s">
        <v>91</v>
      </c>
      <c r="C25" s="24" t="s">
        <v>57</v>
      </c>
      <c r="D25" s="76">
        <v>3</v>
      </c>
      <c r="E25" s="91" t="s">
        <v>38</v>
      </c>
      <c r="F25" s="76">
        <v>3081</v>
      </c>
      <c r="G25" s="41"/>
      <c r="H25" s="41"/>
      <c r="I25" s="40" t="s">
        <v>39</v>
      </c>
      <c r="J25" s="42">
        <f t="shared" si="4"/>
        <v>1</v>
      </c>
      <c r="K25" s="43" t="s">
        <v>40</v>
      </c>
      <c r="L25" s="43" t="s">
        <v>4</v>
      </c>
      <c r="M25" s="72"/>
      <c r="N25" s="41"/>
      <c r="O25" s="41"/>
      <c r="P25" s="44"/>
      <c r="Q25" s="41"/>
      <c r="R25" s="41"/>
      <c r="S25" s="44"/>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6">
        <f t="shared" si="5"/>
        <v>9243</v>
      </c>
      <c r="BB25" s="47">
        <f t="shared" si="6"/>
        <v>9243</v>
      </c>
      <c r="BC25" s="37" t="str">
        <f t="shared" si="7"/>
        <v>INR  Nine Thousand Two Hundred &amp; Forty Three  Only</v>
      </c>
      <c r="IA25" s="38">
        <v>10</v>
      </c>
      <c r="IB25" s="75" t="s">
        <v>110</v>
      </c>
      <c r="IC25" s="38" t="s">
        <v>57</v>
      </c>
      <c r="ID25" s="38">
        <v>3</v>
      </c>
      <c r="IE25" s="39" t="s">
        <v>38</v>
      </c>
      <c r="IF25" s="39" t="s">
        <v>35</v>
      </c>
      <c r="IG25" s="39" t="s">
        <v>45</v>
      </c>
      <c r="IH25" s="39">
        <v>10</v>
      </c>
      <c r="II25" s="39" t="s">
        <v>38</v>
      </c>
    </row>
    <row r="26" spans="1:243" s="38" customFormat="1" ht="36" customHeight="1">
      <c r="A26" s="22">
        <v>11</v>
      </c>
      <c r="B26" s="77" t="s">
        <v>92</v>
      </c>
      <c r="C26" s="24" t="s">
        <v>58</v>
      </c>
      <c r="D26" s="76">
        <v>2</v>
      </c>
      <c r="E26" s="90" t="s">
        <v>38</v>
      </c>
      <c r="F26" s="76">
        <v>2450</v>
      </c>
      <c r="G26" s="41"/>
      <c r="H26" s="49"/>
      <c r="I26" s="40" t="s">
        <v>39</v>
      </c>
      <c r="J26" s="42">
        <f t="shared" si="4"/>
        <v>1</v>
      </c>
      <c r="K26" s="43" t="s">
        <v>40</v>
      </c>
      <c r="L26" s="43" t="s">
        <v>4</v>
      </c>
      <c r="M26" s="72"/>
      <c r="N26" s="41"/>
      <c r="O26" s="41"/>
      <c r="P26" s="44"/>
      <c r="Q26" s="41"/>
      <c r="R26" s="41"/>
      <c r="S26" s="44"/>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6">
        <f t="shared" si="5"/>
        <v>4900</v>
      </c>
      <c r="BB26" s="47">
        <f t="shared" si="6"/>
        <v>4900</v>
      </c>
      <c r="BC26" s="37" t="str">
        <f t="shared" si="7"/>
        <v>INR  Four Thousand Nine Hundred    Only</v>
      </c>
      <c r="IA26" s="38">
        <v>11</v>
      </c>
      <c r="IB26" s="75" t="s">
        <v>111</v>
      </c>
      <c r="IC26" s="38" t="s">
        <v>58</v>
      </c>
      <c r="ID26" s="38">
        <v>2</v>
      </c>
      <c r="IE26" s="39" t="s">
        <v>38</v>
      </c>
      <c r="IF26" s="39" t="s">
        <v>47</v>
      </c>
      <c r="IG26" s="39" t="s">
        <v>48</v>
      </c>
      <c r="IH26" s="39">
        <v>10</v>
      </c>
      <c r="II26" s="39" t="s">
        <v>38</v>
      </c>
    </row>
    <row r="27" spans="1:243" s="38" customFormat="1" ht="38.25" customHeight="1">
      <c r="A27" s="22">
        <v>12</v>
      </c>
      <c r="B27" s="77" t="s">
        <v>93</v>
      </c>
      <c r="C27" s="24" t="s">
        <v>59</v>
      </c>
      <c r="D27" s="76">
        <v>9</v>
      </c>
      <c r="E27" s="91" t="s">
        <v>38</v>
      </c>
      <c r="F27" s="76">
        <v>2450</v>
      </c>
      <c r="G27" s="50"/>
      <c r="H27" s="51"/>
      <c r="I27" s="40" t="s">
        <v>39</v>
      </c>
      <c r="J27" s="42">
        <f t="shared" si="4"/>
        <v>1</v>
      </c>
      <c r="K27" s="43" t="s">
        <v>40</v>
      </c>
      <c r="L27" s="43" t="s">
        <v>4</v>
      </c>
      <c r="M27" s="72"/>
      <c r="N27" s="41"/>
      <c r="O27" s="41"/>
      <c r="P27" s="45"/>
      <c r="Q27" s="41"/>
      <c r="R27" s="41"/>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6">
        <f t="shared" si="5"/>
        <v>22050</v>
      </c>
      <c r="BB27" s="47">
        <f t="shared" si="6"/>
        <v>22050</v>
      </c>
      <c r="BC27" s="37" t="str">
        <f t="shared" si="7"/>
        <v>INR  Twenty Two Thousand  &amp;Fifty  Only</v>
      </c>
      <c r="IA27" s="38">
        <v>12</v>
      </c>
      <c r="IB27" s="75" t="s">
        <v>112</v>
      </c>
      <c r="IC27" s="38" t="s">
        <v>59</v>
      </c>
      <c r="ID27" s="38">
        <v>9</v>
      </c>
      <c r="IE27" s="39" t="s">
        <v>38</v>
      </c>
      <c r="IF27" s="39" t="s">
        <v>43</v>
      </c>
      <c r="IG27" s="39" t="s">
        <v>61</v>
      </c>
      <c r="IH27" s="39">
        <v>10</v>
      </c>
      <c r="II27" s="39" t="s">
        <v>38</v>
      </c>
    </row>
    <row r="28" spans="1:243" s="38" customFormat="1" ht="28.5" customHeight="1">
      <c r="A28" s="22">
        <v>13</v>
      </c>
      <c r="B28" s="77" t="s">
        <v>94</v>
      </c>
      <c r="C28" s="24" t="s">
        <v>60</v>
      </c>
      <c r="D28" s="76">
        <v>9</v>
      </c>
      <c r="E28" s="90" t="s">
        <v>38</v>
      </c>
      <c r="F28" s="76">
        <v>342</v>
      </c>
      <c r="G28" s="50"/>
      <c r="H28" s="51"/>
      <c r="I28" s="40" t="s">
        <v>39</v>
      </c>
      <c r="J28" s="42">
        <f t="shared" si="4"/>
        <v>1</v>
      </c>
      <c r="K28" s="43" t="s">
        <v>40</v>
      </c>
      <c r="L28" s="43" t="s">
        <v>4</v>
      </c>
      <c r="M28" s="72"/>
      <c r="N28" s="41"/>
      <c r="O28" s="41"/>
      <c r="P28" s="45"/>
      <c r="Q28" s="41"/>
      <c r="R28" s="41"/>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6">
        <f t="shared" si="5"/>
        <v>3078</v>
      </c>
      <c r="BB28" s="47">
        <f t="shared" si="6"/>
        <v>3078</v>
      </c>
      <c r="BC28" s="37" t="str">
        <f t="shared" si="7"/>
        <v>INR  Three Thousand  &amp;Seventy Eight  Only</v>
      </c>
      <c r="IA28" s="38">
        <v>13</v>
      </c>
      <c r="IB28" s="75" t="s">
        <v>94</v>
      </c>
      <c r="IC28" s="38" t="s">
        <v>60</v>
      </c>
      <c r="ID28" s="38">
        <v>9</v>
      </c>
      <c r="IE28" s="39" t="s">
        <v>38</v>
      </c>
      <c r="IF28" s="39" t="s">
        <v>43</v>
      </c>
      <c r="IG28" s="39" t="s">
        <v>61</v>
      </c>
      <c r="IH28" s="39">
        <v>10</v>
      </c>
      <c r="II28" s="39" t="s">
        <v>38</v>
      </c>
    </row>
    <row r="29" spans="1:243" s="38" customFormat="1" ht="43.5" customHeight="1">
      <c r="A29" s="22">
        <v>14</v>
      </c>
      <c r="B29" s="88" t="s">
        <v>95</v>
      </c>
      <c r="C29" s="24" t="s">
        <v>66</v>
      </c>
      <c r="D29" s="76">
        <v>9</v>
      </c>
      <c r="E29" s="90" t="s">
        <v>38</v>
      </c>
      <c r="F29" s="76">
        <v>550</v>
      </c>
      <c r="G29" s="50"/>
      <c r="H29" s="51"/>
      <c r="I29" s="40" t="s">
        <v>39</v>
      </c>
      <c r="J29" s="42">
        <f t="shared" si="4"/>
        <v>1</v>
      </c>
      <c r="K29" s="43" t="s">
        <v>40</v>
      </c>
      <c r="L29" s="43" t="s">
        <v>4</v>
      </c>
      <c r="M29" s="72"/>
      <c r="N29" s="41"/>
      <c r="O29" s="41"/>
      <c r="P29" s="45"/>
      <c r="Q29" s="41"/>
      <c r="R29" s="41"/>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6">
        <f t="shared" si="5"/>
        <v>4950</v>
      </c>
      <c r="BB29" s="47">
        <f t="shared" si="6"/>
        <v>4950</v>
      </c>
      <c r="BC29" s="37" t="str">
        <f t="shared" si="7"/>
        <v>INR  Four Thousand Nine Hundred &amp; Fifty  Only</v>
      </c>
      <c r="IA29" s="38">
        <v>14</v>
      </c>
      <c r="IB29" s="75" t="s">
        <v>95</v>
      </c>
      <c r="IC29" s="38" t="s">
        <v>66</v>
      </c>
      <c r="ID29" s="38">
        <v>9</v>
      </c>
      <c r="IE29" s="39" t="s">
        <v>38</v>
      </c>
      <c r="IF29" s="39" t="s">
        <v>43</v>
      </c>
      <c r="IG29" s="39" t="s">
        <v>61</v>
      </c>
      <c r="IH29" s="39">
        <v>10</v>
      </c>
      <c r="II29" s="39" t="s">
        <v>38</v>
      </c>
    </row>
    <row r="30" spans="1:243" s="38" customFormat="1" ht="50.25" customHeight="1">
      <c r="A30" s="22">
        <v>15</v>
      </c>
      <c r="B30" s="93" t="s">
        <v>96</v>
      </c>
      <c r="C30" s="24" t="s">
        <v>67</v>
      </c>
      <c r="D30" s="76">
        <v>9</v>
      </c>
      <c r="E30" s="90" t="s">
        <v>38</v>
      </c>
      <c r="F30" s="76">
        <v>3769</v>
      </c>
      <c r="G30" s="50"/>
      <c r="H30" s="51"/>
      <c r="I30" s="40" t="s">
        <v>39</v>
      </c>
      <c r="J30" s="42">
        <f>IF(I30="Less(-)",-1,1)</f>
        <v>1</v>
      </c>
      <c r="K30" s="43" t="s">
        <v>40</v>
      </c>
      <c r="L30" s="43" t="s">
        <v>4</v>
      </c>
      <c r="M30" s="72"/>
      <c r="N30" s="41"/>
      <c r="O30" s="41"/>
      <c r="P30" s="45"/>
      <c r="Q30" s="41"/>
      <c r="R30" s="41"/>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6">
        <f>total_amount_ba($B$2,$D$2,D30,F30,J30,K30,M30)</f>
        <v>33921</v>
      </c>
      <c r="BB30" s="47">
        <f>BA30+SUM(N30:AZ30)</f>
        <v>33921</v>
      </c>
      <c r="BC30" s="37" t="str">
        <f>SpellNumber(L30,BB30)</f>
        <v>INR  Thirty Three Thousand Nine Hundred &amp; Twenty One  Only</v>
      </c>
      <c r="IA30" s="38">
        <v>15</v>
      </c>
      <c r="IB30" s="75" t="s">
        <v>113</v>
      </c>
      <c r="IC30" s="38" t="s">
        <v>67</v>
      </c>
      <c r="ID30" s="38">
        <v>9</v>
      </c>
      <c r="IE30" s="39" t="s">
        <v>38</v>
      </c>
      <c r="IF30" s="39" t="s">
        <v>43</v>
      </c>
      <c r="IG30" s="39" t="s">
        <v>61</v>
      </c>
      <c r="IH30" s="39">
        <v>10</v>
      </c>
      <c r="II30" s="39" t="s">
        <v>38</v>
      </c>
    </row>
    <row r="31" spans="1:243" s="38" customFormat="1" ht="47.25" customHeight="1">
      <c r="A31" s="22">
        <v>16</v>
      </c>
      <c r="B31" s="86" t="s">
        <v>97</v>
      </c>
      <c r="C31" s="24" t="s">
        <v>68</v>
      </c>
      <c r="D31" s="76">
        <v>6</v>
      </c>
      <c r="E31" s="90" t="s">
        <v>38</v>
      </c>
      <c r="F31" s="76">
        <v>639</v>
      </c>
      <c r="G31" s="50"/>
      <c r="H31" s="51"/>
      <c r="I31" s="40" t="s">
        <v>39</v>
      </c>
      <c r="J31" s="42">
        <f t="shared" si="4"/>
        <v>1</v>
      </c>
      <c r="K31" s="43" t="s">
        <v>40</v>
      </c>
      <c r="L31" s="43" t="s">
        <v>4</v>
      </c>
      <c r="M31" s="72"/>
      <c r="N31" s="41"/>
      <c r="O31" s="41"/>
      <c r="P31" s="45"/>
      <c r="Q31" s="41"/>
      <c r="R31" s="41"/>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6">
        <f t="shared" si="5"/>
        <v>3834</v>
      </c>
      <c r="BB31" s="47">
        <f t="shared" si="6"/>
        <v>3834</v>
      </c>
      <c r="BC31" s="37" t="str">
        <f t="shared" si="7"/>
        <v>INR  Three Thousand Eight Hundred &amp; Thirty Four  Only</v>
      </c>
      <c r="IA31" s="38">
        <v>16</v>
      </c>
      <c r="IB31" s="75" t="s">
        <v>114</v>
      </c>
      <c r="IC31" s="38" t="s">
        <v>68</v>
      </c>
      <c r="ID31" s="38">
        <v>6</v>
      </c>
      <c r="IE31" s="39" t="s">
        <v>38</v>
      </c>
      <c r="IF31" s="39" t="s">
        <v>43</v>
      </c>
      <c r="IG31" s="39" t="s">
        <v>61</v>
      </c>
      <c r="IH31" s="39">
        <v>10</v>
      </c>
      <c r="II31" s="39" t="s">
        <v>38</v>
      </c>
    </row>
    <row r="32" spans="1:243" s="38" customFormat="1" ht="63" customHeight="1">
      <c r="A32" s="22">
        <v>17</v>
      </c>
      <c r="B32" s="94" t="s">
        <v>104</v>
      </c>
      <c r="C32" s="24" t="s">
        <v>69</v>
      </c>
      <c r="D32" s="76">
        <v>2</v>
      </c>
      <c r="E32" s="95" t="s">
        <v>99</v>
      </c>
      <c r="F32" s="76">
        <v>368</v>
      </c>
      <c r="G32" s="50"/>
      <c r="H32" s="51"/>
      <c r="I32" s="40" t="s">
        <v>39</v>
      </c>
      <c r="J32" s="42">
        <f t="shared" si="4"/>
        <v>1</v>
      </c>
      <c r="K32" s="43" t="s">
        <v>40</v>
      </c>
      <c r="L32" s="43" t="s">
        <v>4</v>
      </c>
      <c r="M32" s="72"/>
      <c r="N32" s="41"/>
      <c r="O32" s="41"/>
      <c r="P32" s="45"/>
      <c r="Q32" s="41"/>
      <c r="R32" s="41"/>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6">
        <f t="shared" si="5"/>
        <v>736</v>
      </c>
      <c r="BB32" s="47">
        <f t="shared" si="6"/>
        <v>736</v>
      </c>
      <c r="BC32" s="37" t="str">
        <f t="shared" si="7"/>
        <v>INR  Seven Hundred &amp; Thirty Six  Only</v>
      </c>
      <c r="IA32" s="38">
        <v>17</v>
      </c>
      <c r="IB32" s="75" t="s">
        <v>104</v>
      </c>
      <c r="IC32" s="38" t="s">
        <v>69</v>
      </c>
      <c r="ID32" s="38">
        <v>2</v>
      </c>
      <c r="IE32" s="39" t="s">
        <v>99</v>
      </c>
      <c r="IF32" s="39" t="s">
        <v>43</v>
      </c>
      <c r="IG32" s="39" t="s">
        <v>61</v>
      </c>
      <c r="IH32" s="39">
        <v>10</v>
      </c>
      <c r="II32" s="39" t="s">
        <v>38</v>
      </c>
    </row>
    <row r="33" spans="1:243" s="38" customFormat="1" ht="69" customHeight="1">
      <c r="A33" s="22">
        <v>18</v>
      </c>
      <c r="B33" s="96" t="s">
        <v>105</v>
      </c>
      <c r="C33" s="24" t="s">
        <v>70</v>
      </c>
      <c r="D33" s="76">
        <v>45</v>
      </c>
      <c r="E33" s="97" t="s">
        <v>100</v>
      </c>
      <c r="F33" s="76">
        <v>818</v>
      </c>
      <c r="G33" s="50"/>
      <c r="H33" s="51"/>
      <c r="I33" s="40" t="s">
        <v>39</v>
      </c>
      <c r="J33" s="42">
        <f t="shared" si="4"/>
        <v>1</v>
      </c>
      <c r="K33" s="43" t="s">
        <v>40</v>
      </c>
      <c r="L33" s="43" t="s">
        <v>4</v>
      </c>
      <c r="M33" s="72"/>
      <c r="N33" s="41"/>
      <c r="O33" s="41"/>
      <c r="P33" s="45"/>
      <c r="Q33" s="41"/>
      <c r="R33" s="41"/>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6">
        <f t="shared" si="5"/>
        <v>36810</v>
      </c>
      <c r="BB33" s="47">
        <f t="shared" si="6"/>
        <v>36810</v>
      </c>
      <c r="BC33" s="37" t="str">
        <f t="shared" si="7"/>
        <v>INR  Thirty Six Thousand Eight Hundred &amp; Ten  Only</v>
      </c>
      <c r="IA33" s="38">
        <v>18</v>
      </c>
      <c r="IB33" s="75" t="s">
        <v>105</v>
      </c>
      <c r="IC33" s="38" t="s">
        <v>70</v>
      </c>
      <c r="ID33" s="38">
        <v>45</v>
      </c>
      <c r="IE33" s="39" t="s">
        <v>100</v>
      </c>
      <c r="IF33" s="39" t="s">
        <v>43</v>
      </c>
      <c r="IG33" s="39" t="s">
        <v>61</v>
      </c>
      <c r="IH33" s="39">
        <v>10</v>
      </c>
      <c r="II33" s="39" t="s">
        <v>38</v>
      </c>
    </row>
    <row r="34" spans="1:243" s="38" customFormat="1" ht="52.5" customHeight="1">
      <c r="A34" s="22">
        <v>19</v>
      </c>
      <c r="B34" s="96" t="s">
        <v>106</v>
      </c>
      <c r="C34" s="24" t="s">
        <v>71</v>
      </c>
      <c r="D34" s="76">
        <v>52</v>
      </c>
      <c r="E34" s="98" t="s">
        <v>101</v>
      </c>
      <c r="F34" s="76">
        <v>47</v>
      </c>
      <c r="G34" s="50"/>
      <c r="H34" s="51"/>
      <c r="I34" s="40" t="s">
        <v>39</v>
      </c>
      <c r="J34" s="42">
        <f t="shared" si="4"/>
        <v>1</v>
      </c>
      <c r="K34" s="43" t="s">
        <v>40</v>
      </c>
      <c r="L34" s="43" t="s">
        <v>4</v>
      </c>
      <c r="M34" s="72"/>
      <c r="N34" s="41"/>
      <c r="O34" s="41"/>
      <c r="P34" s="45"/>
      <c r="Q34" s="41"/>
      <c r="R34" s="41"/>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6">
        <f t="shared" si="5"/>
        <v>2444</v>
      </c>
      <c r="BB34" s="47">
        <f t="shared" si="6"/>
        <v>2444</v>
      </c>
      <c r="BC34" s="37" t="str">
        <f t="shared" si="7"/>
        <v>INR  Two Thousand Four Hundred &amp; Forty Four  Only</v>
      </c>
      <c r="IA34" s="38">
        <v>19</v>
      </c>
      <c r="IB34" s="75" t="s">
        <v>106</v>
      </c>
      <c r="IC34" s="38" t="s">
        <v>71</v>
      </c>
      <c r="ID34" s="38">
        <v>52</v>
      </c>
      <c r="IE34" s="39" t="s">
        <v>101</v>
      </c>
      <c r="IF34" s="39" t="s">
        <v>43</v>
      </c>
      <c r="IG34" s="39" t="s">
        <v>61</v>
      </c>
      <c r="IH34" s="39">
        <v>10</v>
      </c>
      <c r="II34" s="39" t="s">
        <v>38</v>
      </c>
    </row>
    <row r="35" spans="1:243" s="38" customFormat="1" ht="48" customHeight="1">
      <c r="A35" s="52" t="s">
        <v>75</v>
      </c>
      <c r="B35" s="53"/>
      <c r="C35" s="54"/>
      <c r="D35" s="55"/>
      <c r="E35" s="55"/>
      <c r="F35" s="55"/>
      <c r="G35" s="55"/>
      <c r="H35" s="56"/>
      <c r="I35" s="56"/>
      <c r="J35" s="56"/>
      <c r="K35" s="56"/>
      <c r="L35" s="57"/>
      <c r="BA35" s="58">
        <f>SUM(BA13:BA34)</f>
        <v>370279</v>
      </c>
      <c r="BB35" s="59">
        <f>SUM(BB13:BB34)</f>
        <v>370279</v>
      </c>
      <c r="BC35" s="37" t="str">
        <f>SpellNumber($E$2,BB35)</f>
        <v>INR  Three Lakh Seventy Thousand Two Hundred &amp; Seventy Nine  Only</v>
      </c>
      <c r="IE35" s="39">
        <v>4</v>
      </c>
      <c r="IF35" s="39" t="s">
        <v>43</v>
      </c>
      <c r="IG35" s="39" t="s">
        <v>61</v>
      </c>
      <c r="IH35" s="39">
        <v>10</v>
      </c>
      <c r="II35" s="39" t="s">
        <v>38</v>
      </c>
    </row>
    <row r="36" spans="1:243" s="68" customFormat="1" ht="18">
      <c r="A36" s="53" t="s">
        <v>76</v>
      </c>
      <c r="B36" s="60"/>
      <c r="C36" s="61"/>
      <c r="D36" s="62"/>
      <c r="E36" s="73" t="s">
        <v>63</v>
      </c>
      <c r="F36" s="74"/>
      <c r="G36" s="63"/>
      <c r="H36" s="64"/>
      <c r="I36" s="64"/>
      <c r="J36" s="64"/>
      <c r="K36" s="65"/>
      <c r="L36" s="66"/>
      <c r="M36" s="67"/>
      <c r="O36" s="38"/>
      <c r="P36" s="38"/>
      <c r="Q36" s="38"/>
      <c r="R36" s="38"/>
      <c r="S36" s="38"/>
      <c r="BA36" s="69">
        <f>IF(ISBLANK(F36),0,IF(E36="Excess (+)",ROUND(BA35+(BA35*F36),2),IF(E36="Less (-)",ROUND(BA35+(BA35*F36*(-1)),2),IF(E36="At Par",BA35,0))))</f>
        <v>0</v>
      </c>
      <c r="BB36" s="70">
        <f>ROUND(BA36,0)</f>
        <v>0</v>
      </c>
      <c r="BC36" s="37" t="str">
        <f>SpellNumber($E$2,BB36)</f>
        <v>INR Zero Only</v>
      </c>
      <c r="IE36" s="71"/>
      <c r="IF36" s="71"/>
      <c r="IG36" s="71"/>
      <c r="IH36" s="71"/>
      <c r="II36" s="71"/>
    </row>
    <row r="37" spans="1:243" s="68" customFormat="1" ht="18">
      <c r="A37" s="52" t="s">
        <v>77</v>
      </c>
      <c r="B37" s="52"/>
      <c r="C37" s="79" t="str">
        <f>SpellNumber($E$2,BB36)</f>
        <v>INR Zero Only</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IE37" s="71"/>
      <c r="IF37" s="71"/>
      <c r="IG37" s="71"/>
      <c r="IH37" s="71"/>
      <c r="II37" s="71"/>
    </row>
    <row r="38" ht="15"/>
    <row r="39" ht="15"/>
    <row r="40" ht="15"/>
  </sheetData>
  <sheetProtection password="EEC8" sheet="1"/>
  <mergeCells count="8">
    <mergeCell ref="A9:BC9"/>
    <mergeCell ref="C37:BC37"/>
    <mergeCell ref="A1:L1"/>
    <mergeCell ref="A4:BC4"/>
    <mergeCell ref="A5:BC5"/>
    <mergeCell ref="A6:BC6"/>
    <mergeCell ref="A7:BC7"/>
    <mergeCell ref="B8:BC8"/>
  </mergeCells>
  <dataValidations count="21">
    <dataValidation type="list" allowBlank="1" showErrorMessage="1" sqref="E3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6">
      <formula1>IF(E36="Select",-1,IF(E36="At Par",0,0))</formula1>
      <formula2>IF(E36="Select",-1,IF(E36="At Par",0,0.99))</formula2>
    </dataValidation>
    <dataValidation type="decimal" allowBlank="1" showInputMessage="1" showErrorMessage="1" promptTitle="Rate Entry" prompt="Please enter the Rate in Rupees for this item. " errorTitle="Invaid Entry" error="Only Numeric Values are allowed. " sqref="H26:H34">
      <formula1>0</formula1>
      <formula2>999999999999999</formula2>
    </dataValidation>
    <dataValidation allowBlank="1" showInputMessage="1" showErrorMessage="1" promptTitle="Item Description" prompt="Please enter Item Description in text" sqref="B17:B22 B26">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5 G26:G34">
      <formula1>0</formula1>
      <formula2>999999999999999</formula2>
    </dataValidation>
    <dataValidation type="list" allowBlank="1" showErrorMessage="1" sqref="C2">
      <formula1>"Normal,SingleWindow,Alternate"</formula1>
      <formula2>0</formula2>
    </dataValidation>
    <dataValidation type="decimal" allowBlank="1" showInputMessage="1" showErrorMessage="1" promptTitle="Rate Entry" prompt="Please enter VAT charges in Rupees for this item. " errorTitle="Invaid Entry" error="Only Numeric Values are allowed. " sqref="M14:M3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ErrorMessage="1" sqref="K13:K34">
      <formula1>"Partial Conversion,Full Conversion"</formula1>
      <formula2>0</formula2>
    </dataValidation>
    <dataValidation allowBlank="1" showInputMessage="1" showErrorMessage="1" promptTitle="Addition / Deduction" prompt="Please Choose the correct One" sqref="J13:J34">
      <formula1>0</formula1>
      <formula2>0</formula2>
    </dataValidation>
    <dataValidation type="list" showErrorMessage="1" sqref="I13:I34">
      <formula1>"Excess(+),Less(-)"</formula1>
      <formula2>0</formula2>
    </dataValidation>
    <dataValidation allowBlank="1" showInputMessage="1" showErrorMessage="1" promptTitle="Itemcode/Make" prompt="Please enter text" sqref="C13:C3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allowBlank="1" showInputMessage="1" showErrorMessage="1" promptTitle="Units" prompt="Please enter Units in text" sqref="E13:E34">
      <formula1>0</formula1>
      <formula2>0</formula2>
    </dataValidation>
    <dataValidation type="decimal" allowBlank="1" showInputMessage="1" showErrorMessage="1" promptTitle="Quantity" prompt="Please enter the Quantity for this item. " errorTitle="Invalid Entry" error="Only Numeric Values are allowed. " sqref="D13:D34 F13:F34">
      <formula1>0</formula1>
      <formula2>999999999999999</formula2>
    </dataValidation>
    <dataValidation type="list" allowBlank="1" showInputMessage="1" showErrorMessage="1" sqref="L32 L13 L14 L15 L16 L17 L18 L19 L20 L21 L22 L23 L24 L25 L26 L27 L28 L29 L30 L31 L34 L33">
      <formula1>"INR"</formula1>
    </dataValidation>
    <dataValidation type="decimal" allowBlank="1" showErrorMessage="1" errorTitle="Invalid Entry" error="Only Numeric Values are allowed. " sqref="A13:A3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4" t="s">
        <v>62</v>
      </c>
      <c r="F6" s="84"/>
      <c r="G6" s="84"/>
      <c r="H6" s="84"/>
      <c r="I6" s="84"/>
      <c r="J6" s="84"/>
      <c r="K6" s="84"/>
    </row>
    <row r="7" spans="5:11" ht="14.25">
      <c r="E7" s="85"/>
      <c r="F7" s="85"/>
      <c r="G7" s="85"/>
      <c r="H7" s="85"/>
      <c r="I7" s="85"/>
      <c r="J7" s="85"/>
      <c r="K7" s="85"/>
    </row>
    <row r="8" spans="5:11" ht="14.25">
      <c r="E8" s="85"/>
      <c r="F8" s="85"/>
      <c r="G8" s="85"/>
      <c r="H8" s="85"/>
      <c r="I8" s="85"/>
      <c r="J8" s="85"/>
      <c r="K8" s="85"/>
    </row>
    <row r="9" spans="5:11" ht="14.25">
      <c r="E9" s="85"/>
      <c r="F9" s="85"/>
      <c r="G9" s="85"/>
      <c r="H9" s="85"/>
      <c r="I9" s="85"/>
      <c r="J9" s="85"/>
      <c r="K9" s="85"/>
    </row>
    <row r="10" spans="5:11" ht="14.25">
      <c r="E10" s="85"/>
      <c r="F10" s="85"/>
      <c r="G10" s="85"/>
      <c r="H10" s="85"/>
      <c r="I10" s="85"/>
      <c r="J10" s="85"/>
      <c r="K10" s="85"/>
    </row>
    <row r="11" spans="5:11" ht="14.25">
      <c r="E11" s="85"/>
      <c r="F11" s="85"/>
      <c r="G11" s="85"/>
      <c r="H11" s="85"/>
      <c r="I11" s="85"/>
      <c r="J11" s="85"/>
      <c r="K11" s="85"/>
    </row>
    <row r="12" spans="5:11" ht="14.25">
      <c r="E12" s="85"/>
      <c r="F12" s="85"/>
      <c r="G12" s="85"/>
      <c r="H12" s="85"/>
      <c r="I12" s="85"/>
      <c r="J12" s="85"/>
      <c r="K12" s="85"/>
    </row>
    <row r="13" spans="5:11" ht="14.25">
      <c r="E13" s="85"/>
      <c r="F13" s="85"/>
      <c r="G13" s="85"/>
      <c r="H13" s="85"/>
      <c r="I13" s="85"/>
      <c r="J13" s="85"/>
      <c r="K13" s="85"/>
    </row>
    <row r="14" spans="5:11" ht="14.2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2023-11-29T10:26:42Z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