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<sst xmlns="http://schemas.openxmlformats.org/spreadsheetml/2006/main" count="308" uniqueCount="108">
  <si>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</si>
  <si>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</si>
  <si>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</si>
  <si>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</si>
  <si>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</si>
  <si>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</si>
  <si>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</si>
  <si>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</si>
  <si>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</si>
  <si>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</si>
  <si>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</si>
  <si>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</si>
  <si>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</si>
  <si>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</si>
  <si>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</si>
  <si>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</si>
  <si>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</si>
  <si>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</si>
  <si>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</si>
  <si>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</si>
  <si>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</si>
  <si>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</si>
  <si>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</si>
  <si>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</si>
  <si>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</si>
  <si>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</si>
  <si>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</si>
  <si>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</si>
  <si>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</si>
  <si>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</si>
  <si>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</si>
  <si>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</si>
  <si>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</si>
  <si>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</si>
  <si>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</si>
  <si>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</si>
  <si>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</si>
  <si>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</si>
  <si>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</si>
  <si>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</si>
  <si>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</si>
  <si>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</si>
  <si>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</si>
  <si>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</si>
  <si>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</si>
  <si>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</si>
  <si>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</si>
  <si>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</si>
  <si>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</si>
  <si>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</si>
  <si>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</si>
  <si>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</si>
  <si>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</si>
  <si>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BI01010001010000000000000515BI0100001120</t>
  </si>
  <si>
    <t>BI01010001010000000000000515BI0100001121</t>
  </si>
  <si>
    <t>BI01010001010000000000000515BI0100001122</t>
  </si>
  <si>
    <t>BI01010001010000000000000515BI0100001123</t>
  </si>
  <si>
    <t>BI01010001010000000000000515BI0100001126</t>
  </si>
  <si>
    <t>BI01010001010000000000000515BI0100001127</t>
  </si>
  <si>
    <t>item5</t>
  </si>
  <si>
    <t>Please Enable Macros to View BoQ information</t>
  </si>
  <si>
    <t>Select</t>
  </si>
  <si>
    <t>Name of the Bidder/ Bidding Firm / Company :</t>
  </si>
  <si>
    <r>
      <t xml:space="preserve">Estimated Rate
 in
</t>
    </r>
    <r>
      <rPr>
        <b/>
        <sz val="11"/>
        <color indexed="10"/>
        <rFont val="Arial"/>
        <family val="2"/>
      </rPr>
      <t>Rs.      P</t>
    </r>
  </si>
  <si>
    <t>sqm</t>
  </si>
  <si>
    <r>
      <t xml:space="preserve">TOTAL AMOUNT  With Taxes
           in
     </t>
    </r>
    <r>
      <rPr>
        <b/>
        <sz val="11"/>
        <color indexed="10"/>
        <rFont val="Arial"/>
        <family val="2"/>
      </rPr>
      <t xml:space="preserve"> Rs.      P</t>
    </r>
  </si>
  <si>
    <t>BI01010001010000000000000515BI0100001124</t>
  </si>
  <si>
    <t>xx</t>
  </si>
  <si>
    <t>Total in Figures</t>
  </si>
  <si>
    <t>Quoted Rate in Figures</t>
  </si>
  <si>
    <t>Quoted Rate in Words</t>
  </si>
  <si>
    <t>Tender Inviting Authority: Superintending Engineer, Institute Works Department, IIT(BHU), Varanasi</t>
  </si>
  <si>
    <t>Contract No: IIT(BHU)/IWD/</t>
  </si>
  <si>
    <t>Mtrs</t>
  </si>
  <si>
    <t>Add GST difference @6.33% on DSR 2018</t>
  </si>
  <si>
    <t>unit</t>
  </si>
  <si>
    <t>2 X 4 sq. mm + 1 X 4 sq. mm earth wire</t>
  </si>
  <si>
    <t>Supplying and fixing suitable size GI/PVC box with modular plate and cover in front on surface or in recess, including providing and fixing 3 pin 5/6 A modular socket outlet and 5/6 A modular switch, connections etc. as required</t>
  </si>
  <si>
    <r>
      <t>Supplying and fixing suitable size GI box with modular plate and cover in front on surface or in recess, including providing
and fixing 6 pin 5/6 A &amp; 15/16 A modular socket outlet and 15/16 A modular switch, connections etc. as required.</t>
    </r>
    <r>
      <rPr>
        <b/>
        <sz val="10"/>
        <rFont val="Times New Roman"/>
        <family val="1"/>
      </rPr>
      <t xml:space="preserve">Make-L&amp;T/LEGRAND/ABB
</t>
    </r>
  </si>
  <si>
    <t>Supplying and fixing 5 A to 32 A rating, 240/415 V, 10 kA, "C" curve, miniature circuit breaker suitable for inductive load of following poles in the existing MCB DB complete with connections, testing and commissioning etc. as required. Make-L&amp;T/ABB/C&amp;S/Legrand/Hagger/Seimens/Schneider
Single Pole MCB Make-L&amp;T/ABB/C&amp;S/Legrand/Hagger/Seimens/Schneider</t>
  </si>
  <si>
    <t>BI01010001010000000000000515BI0100001119</t>
  </si>
  <si>
    <t>BI01010001010000000000000515BI0100001125</t>
  </si>
  <si>
    <t xml:space="preserve">Supplying and fixing suitable size GI box with modular plate and cover in front on surface or in recess, including providing
and fixing 6 pin 5/6 A &amp; 15/16 A modular socket outlet and 15/16 A modular switch, connections etc. as required.Make-L&amp;T/LEGRAND/ABB
</t>
  </si>
  <si>
    <t>Name of Work: PF aluminium partition work on First Floor (Right side) and Installation of power, light electrical board with wiring and connection in the Computer lab of the Department of Physics, IIT (BHU).</t>
  </si>
  <si>
    <r>
      <t xml:space="preserve">Providing and fixing aluminium work for doors, windows, ventilators and partitions with extruded built up standard tubular sections/ appropriate Z sections and other sections of approved make conforming to IS: 733 and IS : 1285, fixing with dash fastners of required dia &amp; size, including necessary filling up the gaps at junctions, i.e. top, bottom and sides with required EPDM rubber /neoprene gasket etc. Aluminium sections shall be smooth, rust free, straight, mitred and jointed mechanically wherever required including cleat angle, Aluminium snap beading for glazing / panelling,C.P. brass / stainless steel screws, all complete as per architectural drawings and the directions of Engineer-in-charge. (Glazing and  panelling to be paid for separately.) For fixed portion Powder coated aluminium (minimum
thickness of powder coating 50 micron) </t>
    </r>
    <r>
      <rPr>
        <b/>
        <sz val="10"/>
        <rFont val="Times New Roman"/>
        <family val="1"/>
      </rPr>
      <t>(21.1.1.2)</t>
    </r>
  </si>
  <si>
    <r>
      <t xml:space="preserve">Providing and fixing 12mm thick prelaminated particle board flat pressed three layer or garded wood particle board  conforming to IS : 12823 Grade I Type II, in panelling fixed in aluminium doors, windows shutters and partition frames with C.P. brass / stainless steel screws etc. complete as per architectural drawings and directions of engineer-in-charge. Prelaminated particle board with decorative lamination on both sides. </t>
    </r>
    <r>
      <rPr>
        <b/>
        <sz val="10"/>
        <rFont val="Times New Roman"/>
        <family val="1"/>
      </rPr>
      <t>(21.2.1)</t>
    </r>
  </si>
  <si>
    <r>
      <t xml:space="preserve">Providing and fixing glazing in aluminium door, window, ventilator shutters and partitions etc. with EPDM rubber / neoprene gasket etc. complete as per the architectural drawings and the directions of engineer-in-charge . (Cost of aluminium snap beading shall be paid in basic item.) With float glass panes of 5.50 mm thickness </t>
    </r>
    <r>
      <rPr>
        <b/>
        <sz val="10"/>
        <rFont val="Times New Roman"/>
        <family val="1"/>
      </rPr>
      <t>(21.3.2)</t>
    </r>
  </si>
  <si>
    <r>
      <t xml:space="preserve">Providing and fixing 100mm brass locks (best make of approved quality) for aluminium doors including necessary cutting and making good etc.complete. </t>
    </r>
    <r>
      <rPr>
        <b/>
        <sz val="10"/>
        <rFont val="Times New Roman"/>
        <family val="1"/>
      </rPr>
      <t>(21.13)</t>
    </r>
  </si>
  <si>
    <r>
      <t xml:space="preserve">Providing and fixing aluminium tower bolts ISI marked anodised ( anodic coating not less than grade AC 10 as per IS : 1868 ) transparent or dyed to required colour or shade with necessary screws etc. complete: 250x10 mm </t>
    </r>
    <r>
      <rPr>
        <b/>
        <sz val="10"/>
        <rFont val="Times New Roman"/>
        <family val="1"/>
      </rPr>
      <t>(9.97.2)</t>
    </r>
    <r>
      <rPr>
        <sz val="10"/>
        <rFont val="Times New Roman"/>
        <family val="1"/>
      </rPr>
      <t xml:space="preserve">                                                     </t>
    </r>
  </si>
  <si>
    <r>
      <t xml:space="preserve">Providing and fixing aluminium handles ISI marked anodised (anodic coating not less than grade AC 10 as per IS : 1868) transparent or dyed to required colour or shade with necessary screws etc. complete: 125 mm </t>
    </r>
    <r>
      <rPr>
        <b/>
        <sz val="10"/>
        <rFont val="Times New Roman"/>
        <family val="1"/>
      </rPr>
      <t>(9.100.1)</t>
    </r>
  </si>
  <si>
    <r>
      <t xml:space="preserve">Providing and fixing aluminium hanging floor door stopper ISI marked anodised (anodic coating not less than grade AC 10 as per IS : 1868)  transparent  or  dyed to required colour and shade  with  necessary screws etc. complete. Twin rubber stopper </t>
    </r>
    <r>
      <rPr>
        <b/>
        <sz val="10"/>
        <rFont val="Times New Roman"/>
        <family val="1"/>
      </rPr>
      <t>(9.101.2)</t>
    </r>
  </si>
  <si>
    <r>
      <t xml:space="preserve">Providing and fixing aluminium extruded section body tubular type universal hydraulic door closer (having brand logo with ISI, IS:3564, embossed on the body, door weight upto 36 kg to 80 kg and door width from 701mm to 1000mm), with double speed adjustment with necessary accessories and screws etc. complete. </t>
    </r>
    <r>
      <rPr>
        <b/>
        <sz val="10"/>
        <rFont val="Times New Roman"/>
        <family val="1"/>
      </rPr>
      <t>(9.84)</t>
    </r>
  </si>
  <si>
    <t>kg</t>
  </si>
  <si>
    <t xml:space="preserve">Nos. </t>
  </si>
  <si>
    <t>4 X 10sq. mm + 2 X 6 sq. mm earth wire</t>
  </si>
  <si>
    <t>FP MCB 40/63 A Make-L&amp;T/ABB/C&amp;S/Legrand/Hagger/Seimens/Schneider</t>
  </si>
  <si>
    <t>Wiring for circuit/ submain wiring alongwith earth wire with the
following sizes of FRLS PVC insulated copper conductor, singlecore cable in surface/ recessed medium class PVC conduit as required. Make-L&amp;T/Finolex/Polycab
2 X 2.5 sq. mm + 1 X 2.5 sq. mm earth wire</t>
  </si>
  <si>
    <t xml:space="preserve">Supplying and fixing following way, horizontal type three pole and neutral, sheet steel, MCB distribution board, 415 V, on surface/ recess, complete with tinned copper bus bar, neutral bus bar, earth bar, din bar, interconnections, powder painted including earthing etc. as required. (But without MCB/RCCB/Isolator) 
4 way (4 + 12), Double door </t>
  </si>
  <si>
    <t>BI01010001010000000000000515BI0100001128</t>
  </si>
  <si>
    <t>BI01010001010000000000000515BI0100001129</t>
  </si>
  <si>
    <t>Providing and fixing aluminium work for doors, windows, ventilators and partitions with extruded built up standard tubular sections/ appropriate Z sections and other sections of approved make conforming to IS: 733 and IS : 1285, fixing with dash fastners of required dia &amp; size, including necessary filling up the gaps at junctions, i.e. top, bottom and sides with required EPDM rubber /neoprene gasket etc. Aluminium sections shall be smooth, rust free, straight, mitred and jointed mechanically wherever required including cleat angle, Aluminium snap beading for glazing / panelling,C.P. brass / stainless steel screws, all complete as per architectural drawings and the directions of Engineer-in-charge. (Glazing and  panelling to be paid for separately.) For fixed portion Powder coated aluminium (minimum
thickness of powder coating 50 micron) (21.1.1.2)</t>
  </si>
  <si>
    <t>Providing and fixing 12mm thick prelaminated particle board flat pressed three layer or garded wood particle board  conforming to IS : 12823 Grade I Type II, in panelling fixed in aluminium doors, windows shutters and partition frames with C.P. brass / stainless steel screws etc. complete as per architectural drawings and directions of engineer-in-charge. Prelaminated particle board with decorative lamination on both sides. (21.2.1)</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</si>
  <si>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 With float glass panes of 5.50 mm thickness (21.3.2)</t>
  </si>
  <si>
    <t>Providing and fixing 100mm brass locks (best make of approved quality) for aluminium doors including necessary cutting and making good etc.complete. (21.13)</t>
  </si>
  <si>
    <t xml:space="preserve">Providing and fixing aluminium tower bolts ISI marked anodised ( anodic coating not less than grade AC 10 as per IS : 1868 ) transparent or dyed to required colour or shade with necessary screws etc. complete: 250x10 mm (9.97.2)                                                     </t>
  </si>
  <si>
    <t>Providing and fixing aluminium handles ISI marked anodised (anodic coating not less than grade AC 10 as per IS : 1868) transparent or dyed to required colour or shade with necessary screws etc. complete: 125 mm (9.100.1)</t>
  </si>
  <si>
    <t>Providing and fixing aluminium hanging floor door stopper ISI marked anodised (anodic coating not less than grade AC 10 as per IS : 1868)  transparent  or  dyed to required colour and shade  with  necessary screws etc. complete. Twin rubber stopper (9.101.2)</t>
  </si>
  <si>
    <t>Providing and fixing aluminium extruded section body tubular type universal hydraulic door closer (having brand logo with ISI, IS:3564, embossed on the body, door weight upto 36 kg to 80 kg and door width from 701mm to 1000mm), with double speed adjustment with necessary accessories and screws etc. complete. (9.84)</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</si>
</sst>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 numFmtId="175" formatCode="#,##0.00;[Red]#,##0.00"/>
  </numFmts>
  <fonts count="6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2"/>
      <name val="Times New Roman"/>
      <family val="1"/>
    </font>
    <font>
      <b/>
      <sz val="11"/>
      <name val="Times New Roman"/>
      <family val="1"/>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0"/>
      <color indexed="8"/>
      <name val="Times New Roman"/>
      <family val="1"/>
    </font>
    <font>
      <sz val="11"/>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sz val="10"/>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bottom style="thin"/>
    </border>
    <border>
      <left style="thin"/>
      <right style="thin"/>
      <top/>
      <bottom style="dotted"/>
    </border>
    <border>
      <left style="thin"/>
      <right style="thin"/>
      <top style="dotted"/>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2"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10">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2" fontId="7" fillId="0" borderId="13" xfId="59" applyNumberFormat="1" applyFont="1" applyFill="1" applyBorder="1" applyAlignment="1" applyProtection="1">
      <alignment horizontal="right" vertical="top"/>
      <protection/>
    </xf>
    <xf numFmtId="2" fontId="7" fillId="0" borderId="11" xfId="56" applyNumberFormat="1" applyFont="1" applyFill="1" applyBorder="1" applyAlignment="1" applyProtection="1">
      <alignment horizontal="right" vertical="top"/>
      <protection locked="0"/>
    </xf>
    <xf numFmtId="2" fontId="7" fillId="0" borderId="11" xfId="59" applyNumberFormat="1" applyFont="1" applyFill="1" applyBorder="1" applyAlignment="1" applyProtection="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175" fontId="26" fillId="0" borderId="21" xfId="0" applyNumberFormat="1" applyFont="1" applyFill="1" applyBorder="1" applyAlignment="1">
      <alignment horizontal="left"/>
    </xf>
    <xf numFmtId="0" fontId="66" fillId="0" borderId="21" xfId="0" applyFont="1" applyFill="1" applyBorder="1" applyAlignment="1">
      <alignment horizontal="center" vertical="top" wrapText="1"/>
    </xf>
    <xf numFmtId="173" fontId="66" fillId="0" borderId="22" xfId="0" applyNumberFormat="1" applyFont="1" applyFill="1" applyBorder="1" applyAlignment="1">
      <alignment horizontal="center" wrapText="1"/>
    </xf>
    <xf numFmtId="0" fontId="25" fillId="0" borderId="21" xfId="0" applyFont="1" applyFill="1" applyBorder="1" applyAlignment="1">
      <alignment horizontal="center" vertical="top" wrapText="1"/>
    </xf>
    <xf numFmtId="0" fontId="25" fillId="0" borderId="23" xfId="0" applyFont="1" applyFill="1" applyBorder="1" applyAlignment="1">
      <alignment horizontal="center" vertical="top" wrapText="1"/>
    </xf>
    <xf numFmtId="0" fontId="25" fillId="0" borderId="22" xfId="0" applyFont="1" applyFill="1" applyBorder="1" applyAlignment="1">
      <alignment horizontal="center" vertical="top" wrapText="1"/>
    </xf>
    <xf numFmtId="0" fontId="25" fillId="0" borderId="24" xfId="0" applyFont="1" applyFill="1" applyBorder="1" applyAlignment="1">
      <alignment horizontal="center" vertical="top" wrapText="1"/>
    </xf>
    <xf numFmtId="0" fontId="27" fillId="0" borderId="21" xfId="0" applyFont="1" applyFill="1" applyBorder="1" applyAlignment="1">
      <alignment horizontal="left" vertical="top" wrapText="1"/>
    </xf>
    <xf numFmtId="0" fontId="27" fillId="0" borderId="21" xfId="56" applyFont="1" applyFill="1" applyBorder="1" applyAlignment="1">
      <alignment horizontal="center" vertical="top" wrapText="1"/>
      <protection/>
    </xf>
    <xf numFmtId="0" fontId="27" fillId="0" borderId="21" xfId="56" applyFont="1" applyFill="1" applyBorder="1" applyAlignment="1">
      <alignment horizontal="left" vertical="center" wrapText="1"/>
      <protection/>
    </xf>
    <xf numFmtId="0" fontId="27" fillId="0" borderId="21" xfId="56" applyFont="1" applyFill="1" applyBorder="1" applyAlignment="1">
      <alignment horizontal="center" vertical="center" wrapText="1"/>
      <protection/>
    </xf>
    <xf numFmtId="0" fontId="27" fillId="0" borderId="21" xfId="0" applyFont="1" applyFill="1" applyBorder="1" applyAlignment="1">
      <alignment horizontal="center" vertical="center" wrapText="1"/>
    </xf>
    <xf numFmtId="0" fontId="67" fillId="0" borderId="21" xfId="0" applyFont="1" applyFill="1" applyBorder="1" applyAlignment="1">
      <alignment horizontal="left" vertical="top" wrapText="1"/>
    </xf>
    <xf numFmtId="0" fontId="27" fillId="0" borderId="21" xfId="0" applyFont="1" applyFill="1" applyBorder="1" applyAlignment="1">
      <alignment horizontal="center" vertical="top" wrapText="1"/>
    </xf>
    <xf numFmtId="0" fontId="27" fillId="0" borderId="21" xfId="0" applyFont="1" applyFill="1" applyBorder="1" applyAlignment="1">
      <alignment horizontal="justify" vertical="top" wrapText="1"/>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5"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xf numFmtId="0" fontId="27" fillId="0" borderId="21" xfId="0" applyFont="1" applyFill="1" applyBorder="1" applyAlignment="1">
      <alignment horizontal="justify" vertical="top" wrapText="1" shrinkToFit="1"/>
    </xf>
    <xf numFmtId="0" fontId="27" fillId="0" borderId="21" xfId="0" applyFont="1" applyFill="1" applyBorder="1" applyAlignment="1">
      <alignment horizontal="center" wrapText="1" shrinkToFit="1"/>
    </xf>
    <xf numFmtId="0" fontId="27" fillId="0" borderId="21" xfId="0" applyFont="1" applyFill="1" applyBorder="1" applyAlignment="1">
      <alignment horizontal="center" wrapText="1"/>
    </xf>
    <xf numFmtId="0" fontId="47" fillId="0" borderId="21" xfId="0" applyFont="1" applyFill="1" applyBorder="1" applyAlignment="1">
      <alignment horizontal="left" vertical="top" wrapText="1"/>
    </xf>
    <xf numFmtId="0" fontId="47" fillId="0" borderId="21" xfId="56" applyFont="1" applyFill="1" applyBorder="1" applyAlignment="1">
      <alignment horizontal="center" vertical="top" wrapText="1"/>
      <protection/>
    </xf>
    <xf numFmtId="0" fontId="47" fillId="0" borderId="21" xfId="0" applyFont="1" applyFill="1" applyBorder="1" applyAlignment="1">
      <alignment horizontal="center" vertical="center" wrapText="1"/>
    </xf>
    <xf numFmtId="0" fontId="0" fillId="0" borderId="21" xfId="0" applyFont="1" applyFill="1" applyBorder="1" applyAlignment="1">
      <alignment horizontal="left" vertical="top" wrapText="1"/>
    </xf>
    <xf numFmtId="0" fontId="47" fillId="0" borderId="21" xfId="0" applyFont="1" applyFill="1" applyBorder="1" applyAlignment="1">
      <alignment horizontal="center"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3"/>
  <sheetViews>
    <sheetView showGridLines="0" zoomScale="70" zoomScaleNormal="70" zoomScalePageLayoutView="0" workbookViewId="0" topLeftCell="A1">
      <selection activeCell="E14" sqref="E14"/>
    </sheetView>
  </sheetViews>
  <sheetFormatPr defaultColWidth="9.140625" defaultRowHeight="15"/>
  <cols>
    <col min="1" max="1" width="17.140625" style="1" customWidth="1"/>
    <col min="2" max="2" width="84.28125" style="1" customWidth="1"/>
    <col min="3" max="3" width="46.421875" style="1" hidden="1" customWidth="1"/>
    <col min="4" max="4" width="16.140625" style="1" customWidth="1"/>
    <col min="5" max="5" width="14.140625" style="1" customWidth="1"/>
    <col min="6" max="6" width="16.140625" style="1" customWidth="1"/>
    <col min="7" max="7" width="10.28125" style="1" hidden="1" customWidth="1"/>
    <col min="8" max="8" width="7.140625" style="1" hidden="1" customWidth="1"/>
    <col min="9" max="9" width="11.28125" style="1" hidden="1" customWidth="1"/>
    <col min="10" max="10" width="12.28125" style="1" hidden="1" customWidth="1"/>
    <col min="11" max="11" width="21.8515625" style="1" hidden="1" customWidth="1"/>
    <col min="12" max="12" width="18.28125" style="1" hidden="1" customWidth="1"/>
    <col min="13" max="13" width="40.28125" style="1" hidden="1" customWidth="1"/>
    <col min="14" max="14" width="13.140625" style="2" hidden="1" customWidth="1"/>
    <col min="15" max="15" width="10.28125" style="1" hidden="1" customWidth="1"/>
    <col min="16" max="16" width="17.421875" style="1" hidden="1" customWidth="1"/>
    <col min="17" max="17" width="18.28125" style="1" hidden="1" customWidth="1"/>
    <col min="18" max="19" width="7.140625" style="1" hidden="1" customWidth="1"/>
    <col min="20" max="20" width="13.421875" style="1" hidden="1" customWidth="1"/>
    <col min="21" max="21" width="30.8515625" style="1" hidden="1" customWidth="1"/>
    <col min="22" max="22" width="31.7109375" style="1" hidden="1" customWidth="1"/>
    <col min="23" max="23" width="10.28125" style="1" hidden="1" customWidth="1"/>
    <col min="24" max="25" width="7.140625" style="1" hidden="1" customWidth="1"/>
    <col min="26" max="29" width="10.28125" style="1" hidden="1" customWidth="1"/>
    <col min="30" max="31" width="7.140625" style="1" hidden="1" customWidth="1"/>
    <col min="32" max="35" width="10.28125" style="1" hidden="1" customWidth="1"/>
    <col min="36" max="37" width="7.140625" style="1" hidden="1" customWidth="1"/>
    <col min="38" max="41" width="10.28125" style="1" hidden="1" customWidth="1"/>
    <col min="42" max="43" width="7.140625" style="1" hidden="1" customWidth="1"/>
    <col min="44" max="45" width="10.28125" style="1" hidden="1" customWidth="1"/>
    <col min="46" max="47" width="12.28125" style="1" hidden="1" customWidth="1"/>
    <col min="48" max="49" width="7.140625" style="1" hidden="1" customWidth="1"/>
    <col min="50" max="51" width="12.28125" style="1" hidden="1" customWidth="1"/>
    <col min="52" max="52" width="7.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96" t="str">
        <f>B2&amp;" BoQ"</f>
        <v>Percentage BoQ</v>
      </c>
      <c r="B1" s="96"/>
      <c r="C1" s="96"/>
      <c r="D1" s="96"/>
      <c r="E1" s="96"/>
      <c r="F1" s="96"/>
      <c r="G1" s="96"/>
      <c r="H1" s="96"/>
      <c r="I1" s="96"/>
      <c r="J1" s="96"/>
      <c r="K1" s="96"/>
      <c r="L1" s="96"/>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97" t="s">
        <v>71</v>
      </c>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IE4" s="10"/>
      <c r="IF4" s="10"/>
      <c r="IG4" s="10"/>
      <c r="IH4" s="10"/>
      <c r="II4" s="10"/>
    </row>
    <row r="5" spans="1:243" s="9" customFormat="1" ht="36" customHeight="1">
      <c r="A5" s="97" t="s">
        <v>83</v>
      </c>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IE5" s="10"/>
      <c r="IF5" s="10"/>
      <c r="IG5" s="10"/>
      <c r="IH5" s="10"/>
      <c r="II5" s="10"/>
    </row>
    <row r="6" spans="1:243" s="9" customFormat="1" ht="27" customHeight="1">
      <c r="A6" s="97" t="s">
        <v>72</v>
      </c>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IE6" s="10"/>
      <c r="IF6" s="10"/>
      <c r="IG6" s="10"/>
      <c r="IH6" s="10"/>
      <c r="II6" s="10"/>
    </row>
    <row r="7" spans="1:243" s="9" customFormat="1" ht="13.5" hidden="1">
      <c r="A7" s="98" t="s">
        <v>7</v>
      </c>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IE7" s="10"/>
      <c r="IF7" s="10"/>
      <c r="IG7" s="10"/>
      <c r="IH7" s="10"/>
      <c r="II7" s="10"/>
    </row>
    <row r="8" spans="1:243" s="12" customFormat="1" ht="54.75">
      <c r="A8" s="11" t="s">
        <v>62</v>
      </c>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IE8" s="13"/>
      <c r="IF8" s="13"/>
      <c r="IG8" s="13"/>
      <c r="IH8" s="13"/>
      <c r="II8" s="13"/>
    </row>
    <row r="9" spans="1:243" s="14" customFormat="1" ht="13.5">
      <c r="A9" s="94" t="s">
        <v>8</v>
      </c>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IE9" s="15"/>
      <c r="IF9" s="15"/>
      <c r="IG9" s="15"/>
      <c r="IH9" s="15"/>
      <c r="II9" s="15"/>
    </row>
    <row r="10" spans="1:243" s="17" customFormat="1" ht="13.5">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63</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65</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13.5" hidden="1">
      <c r="A13" s="22">
        <v>0.1</v>
      </c>
      <c r="B13" s="23" t="s">
        <v>67</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67</v>
      </c>
      <c r="IC13" s="38" t="s">
        <v>34</v>
      </c>
      <c r="IE13" s="39"/>
      <c r="IF13" s="39" t="s">
        <v>35</v>
      </c>
      <c r="IG13" s="39" t="s">
        <v>36</v>
      </c>
      <c r="IH13" s="39">
        <v>10</v>
      </c>
      <c r="II13" s="39" t="s">
        <v>37</v>
      </c>
    </row>
    <row r="14" spans="1:243" s="38" customFormat="1" ht="147" customHeight="1">
      <c r="A14" s="80">
        <v>1</v>
      </c>
      <c r="B14" s="102" t="s">
        <v>84</v>
      </c>
      <c r="C14" s="24" t="s">
        <v>38</v>
      </c>
      <c r="D14" s="78">
        <v>263</v>
      </c>
      <c r="E14" s="103" t="s">
        <v>92</v>
      </c>
      <c r="F14" s="78">
        <v>456.3</v>
      </c>
      <c r="G14" s="41"/>
      <c r="H14" s="42"/>
      <c r="I14" s="40" t="s">
        <v>40</v>
      </c>
      <c r="J14" s="43">
        <f aca="true" t="shared" si="0" ref="J14:J21">IF(I14="Less(-)",-1,1)</f>
        <v>1</v>
      </c>
      <c r="K14" s="44" t="s">
        <v>41</v>
      </c>
      <c r="L14" s="44" t="s">
        <v>4</v>
      </c>
      <c r="M14" s="73"/>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1">total_amount_ba($B$2,$D$2,D14,F14,J14,K14,M14)</f>
        <v>120006.9</v>
      </c>
      <c r="BB14" s="48">
        <f aca="true" t="shared" si="2" ref="BB14:BB21">BA14+SUM(N14:AZ14)</f>
        <v>120006.9</v>
      </c>
      <c r="BC14" s="37" t="str">
        <f aca="true" t="shared" si="3" ref="BC14:BC21">SpellNumber(L14,BB14)</f>
        <v>INR  One Lakh Twenty Thousand  &amp;Six  and Paise Ninety Only</v>
      </c>
      <c r="IA14" s="38">
        <v>1</v>
      </c>
      <c r="IB14" s="77" t="s">
        <v>100</v>
      </c>
      <c r="IC14" s="38" t="s">
        <v>38</v>
      </c>
      <c r="ID14" s="38">
        <v>263</v>
      </c>
      <c r="IE14" s="39" t="s">
        <v>92</v>
      </c>
      <c r="IF14" s="39" t="s">
        <v>42</v>
      </c>
      <c r="IG14" s="39" t="s">
        <v>36</v>
      </c>
      <c r="IH14" s="39">
        <v>123.223</v>
      </c>
      <c r="II14" s="39" t="s">
        <v>39</v>
      </c>
    </row>
    <row r="15" spans="1:243" s="38" customFormat="1" ht="75" customHeight="1">
      <c r="A15" s="82">
        <v>2</v>
      </c>
      <c r="B15" s="102" t="s">
        <v>85</v>
      </c>
      <c r="C15" s="24" t="s">
        <v>43</v>
      </c>
      <c r="D15" s="78">
        <v>12</v>
      </c>
      <c r="E15" s="103" t="s">
        <v>64</v>
      </c>
      <c r="F15" s="78">
        <v>997.7</v>
      </c>
      <c r="G15" s="41"/>
      <c r="H15" s="41"/>
      <c r="I15" s="40" t="s">
        <v>40</v>
      </c>
      <c r="J15" s="43">
        <f t="shared" si="0"/>
        <v>1</v>
      </c>
      <c r="K15" s="44" t="s">
        <v>41</v>
      </c>
      <c r="L15" s="44" t="s">
        <v>4</v>
      </c>
      <c r="M15" s="74"/>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11972.4</v>
      </c>
      <c r="BB15" s="48">
        <f t="shared" si="2"/>
        <v>11972.4</v>
      </c>
      <c r="BC15" s="37" t="str">
        <f t="shared" si="3"/>
        <v>INR  Eleven Thousand Nine Hundred &amp; Seventy Two  and Paise Forty Only</v>
      </c>
      <c r="IA15" s="38">
        <v>2</v>
      </c>
      <c r="IB15" s="77" t="s">
        <v>101</v>
      </c>
      <c r="IC15" s="38" t="s">
        <v>43</v>
      </c>
      <c r="ID15" s="38">
        <v>12</v>
      </c>
      <c r="IE15" s="39" t="s">
        <v>64</v>
      </c>
      <c r="IF15" s="39" t="s">
        <v>44</v>
      </c>
      <c r="IG15" s="39" t="s">
        <v>45</v>
      </c>
      <c r="IH15" s="39">
        <v>213</v>
      </c>
      <c r="II15" s="39" t="s">
        <v>39</v>
      </c>
    </row>
    <row r="16" spans="1:243" s="38" customFormat="1" ht="58.5" customHeight="1">
      <c r="A16" s="83">
        <v>3</v>
      </c>
      <c r="B16" s="102" t="s">
        <v>86</v>
      </c>
      <c r="C16" s="24" t="s">
        <v>46</v>
      </c>
      <c r="D16" s="78">
        <v>23</v>
      </c>
      <c r="E16" s="104" t="s">
        <v>64</v>
      </c>
      <c r="F16" s="78">
        <v>1296.4</v>
      </c>
      <c r="G16" s="41"/>
      <c r="H16" s="41"/>
      <c r="I16" s="40" t="s">
        <v>40</v>
      </c>
      <c r="J16" s="43">
        <f t="shared" si="0"/>
        <v>1</v>
      </c>
      <c r="K16" s="44" t="s">
        <v>41</v>
      </c>
      <c r="L16" s="44" t="s">
        <v>4</v>
      </c>
      <c r="M16" s="74"/>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29817.2</v>
      </c>
      <c r="BB16" s="48">
        <f t="shared" si="2"/>
        <v>29817.2</v>
      </c>
      <c r="BC16" s="37" t="str">
        <f t="shared" si="3"/>
        <v>INR  Twenty Nine Thousand Eight Hundred &amp; Seventeen  and Paise Twenty Only</v>
      </c>
      <c r="IA16" s="38">
        <v>3</v>
      </c>
      <c r="IB16" s="77" t="s">
        <v>102</v>
      </c>
      <c r="IC16" s="38" t="s">
        <v>46</v>
      </c>
      <c r="ID16" s="38">
        <v>23</v>
      </c>
      <c r="IE16" s="39" t="s">
        <v>64</v>
      </c>
      <c r="IF16" s="39" t="s">
        <v>35</v>
      </c>
      <c r="IG16" s="39" t="s">
        <v>47</v>
      </c>
      <c r="IH16" s="39">
        <v>10</v>
      </c>
      <c r="II16" s="39" t="s">
        <v>39</v>
      </c>
    </row>
    <row r="17" spans="1:243" s="38" customFormat="1" ht="36" customHeight="1">
      <c r="A17" s="82">
        <v>4</v>
      </c>
      <c r="B17" s="102" t="s">
        <v>87</v>
      </c>
      <c r="C17" s="24" t="s">
        <v>48</v>
      </c>
      <c r="D17" s="78">
        <v>2</v>
      </c>
      <c r="E17" s="104" t="s">
        <v>39</v>
      </c>
      <c r="F17" s="78">
        <v>458.55</v>
      </c>
      <c r="G17" s="41"/>
      <c r="H17" s="41"/>
      <c r="I17" s="40" t="s">
        <v>40</v>
      </c>
      <c r="J17" s="43">
        <f t="shared" si="0"/>
        <v>1</v>
      </c>
      <c r="K17" s="44" t="s">
        <v>41</v>
      </c>
      <c r="L17" s="44" t="s">
        <v>4</v>
      </c>
      <c r="M17" s="74"/>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917.1</v>
      </c>
      <c r="BB17" s="48">
        <f t="shared" si="2"/>
        <v>917.1</v>
      </c>
      <c r="BC17" s="37" t="str">
        <f t="shared" si="3"/>
        <v>INR  Nine Hundred &amp; Seventeen  and Paise Ten Only</v>
      </c>
      <c r="IA17" s="38">
        <v>4</v>
      </c>
      <c r="IB17" s="77" t="s">
        <v>103</v>
      </c>
      <c r="IC17" s="38" t="s">
        <v>48</v>
      </c>
      <c r="ID17" s="38">
        <v>2</v>
      </c>
      <c r="IE17" s="39" t="s">
        <v>39</v>
      </c>
      <c r="IF17" s="39" t="s">
        <v>49</v>
      </c>
      <c r="IG17" s="39" t="s">
        <v>50</v>
      </c>
      <c r="IH17" s="39">
        <v>10</v>
      </c>
      <c r="II17" s="39" t="s">
        <v>39</v>
      </c>
    </row>
    <row r="18" spans="1:243" s="38" customFormat="1" ht="42.75" customHeight="1">
      <c r="A18" s="83">
        <v>5</v>
      </c>
      <c r="B18" s="93" t="s">
        <v>88</v>
      </c>
      <c r="C18" s="24" t="s">
        <v>51</v>
      </c>
      <c r="D18" s="78">
        <v>2</v>
      </c>
      <c r="E18" s="104" t="s">
        <v>93</v>
      </c>
      <c r="F18" s="78">
        <v>103.55</v>
      </c>
      <c r="G18" s="41"/>
      <c r="H18" s="41"/>
      <c r="I18" s="40" t="s">
        <v>40</v>
      </c>
      <c r="J18" s="43">
        <f t="shared" si="0"/>
        <v>1</v>
      </c>
      <c r="K18" s="44" t="s">
        <v>41</v>
      </c>
      <c r="L18" s="44" t="s">
        <v>4</v>
      </c>
      <c r="M18" s="74"/>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207.1</v>
      </c>
      <c r="BB18" s="48">
        <f t="shared" si="2"/>
        <v>207.1</v>
      </c>
      <c r="BC18" s="37" t="str">
        <f t="shared" si="3"/>
        <v>INR  Two Hundred &amp; Seven  and Paise Ten Only</v>
      </c>
      <c r="IA18" s="38">
        <v>5</v>
      </c>
      <c r="IB18" s="77" t="s">
        <v>104</v>
      </c>
      <c r="IC18" s="38" t="s">
        <v>51</v>
      </c>
      <c r="ID18" s="38">
        <v>2</v>
      </c>
      <c r="IE18" s="39" t="s">
        <v>93</v>
      </c>
      <c r="IF18" s="39" t="s">
        <v>42</v>
      </c>
      <c r="IG18" s="39" t="s">
        <v>36</v>
      </c>
      <c r="IH18" s="39">
        <v>123.223</v>
      </c>
      <c r="II18" s="39" t="s">
        <v>39</v>
      </c>
    </row>
    <row r="19" spans="1:243" s="38" customFormat="1" ht="40.5" customHeight="1">
      <c r="A19" s="82">
        <v>6</v>
      </c>
      <c r="B19" s="93" t="s">
        <v>89</v>
      </c>
      <c r="C19" s="24" t="s">
        <v>52</v>
      </c>
      <c r="D19" s="78">
        <v>4</v>
      </c>
      <c r="E19" s="104" t="s">
        <v>93</v>
      </c>
      <c r="F19" s="78">
        <v>59.65</v>
      </c>
      <c r="G19" s="41"/>
      <c r="H19" s="41"/>
      <c r="I19" s="40" t="s">
        <v>40</v>
      </c>
      <c r="J19" s="43">
        <f t="shared" si="0"/>
        <v>1</v>
      </c>
      <c r="K19" s="44" t="s">
        <v>41</v>
      </c>
      <c r="L19" s="44" t="s">
        <v>4</v>
      </c>
      <c r="M19" s="74"/>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238.6</v>
      </c>
      <c r="BB19" s="48">
        <f t="shared" si="2"/>
        <v>238.6</v>
      </c>
      <c r="BC19" s="37" t="str">
        <f t="shared" si="3"/>
        <v>INR  Two Hundred &amp; Thirty Eight  and Paise Sixty Only</v>
      </c>
      <c r="IA19" s="38">
        <v>6</v>
      </c>
      <c r="IB19" s="77" t="s">
        <v>105</v>
      </c>
      <c r="IC19" s="38" t="s">
        <v>52</v>
      </c>
      <c r="ID19" s="38">
        <v>4</v>
      </c>
      <c r="IE19" s="39" t="s">
        <v>93</v>
      </c>
      <c r="IF19" s="39" t="s">
        <v>44</v>
      </c>
      <c r="IG19" s="39" t="s">
        <v>45</v>
      </c>
      <c r="IH19" s="39">
        <v>213</v>
      </c>
      <c r="II19" s="39" t="s">
        <v>39</v>
      </c>
    </row>
    <row r="20" spans="1:243" s="38" customFormat="1" ht="45" customHeight="1">
      <c r="A20" s="82">
        <v>7</v>
      </c>
      <c r="B20" s="93" t="s">
        <v>90</v>
      </c>
      <c r="C20" s="24" t="s">
        <v>80</v>
      </c>
      <c r="D20" s="78">
        <v>2</v>
      </c>
      <c r="E20" s="104" t="s">
        <v>93</v>
      </c>
      <c r="F20" s="78">
        <v>62.05</v>
      </c>
      <c r="G20" s="41"/>
      <c r="H20" s="41"/>
      <c r="I20" s="40" t="s">
        <v>40</v>
      </c>
      <c r="J20" s="43">
        <f t="shared" si="0"/>
        <v>1</v>
      </c>
      <c r="K20" s="44" t="s">
        <v>41</v>
      </c>
      <c r="L20" s="44" t="s">
        <v>4</v>
      </c>
      <c r="M20" s="74"/>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124.1</v>
      </c>
      <c r="BB20" s="48">
        <f t="shared" si="2"/>
        <v>124.1</v>
      </c>
      <c r="BC20" s="37" t="str">
        <f t="shared" si="3"/>
        <v>INR  One Hundred &amp; Twenty Four  and Paise Ten Only</v>
      </c>
      <c r="IA20" s="38">
        <v>7</v>
      </c>
      <c r="IB20" s="77" t="s">
        <v>106</v>
      </c>
      <c r="IC20" s="38" t="s">
        <v>80</v>
      </c>
      <c r="ID20" s="38">
        <v>2</v>
      </c>
      <c r="IE20" s="39" t="s">
        <v>93</v>
      </c>
      <c r="IF20" s="39" t="s">
        <v>49</v>
      </c>
      <c r="IG20" s="39" t="s">
        <v>50</v>
      </c>
      <c r="IH20" s="39">
        <v>10</v>
      </c>
      <c r="II20" s="39" t="s">
        <v>39</v>
      </c>
    </row>
    <row r="21" spans="1:243" s="38" customFormat="1" ht="54.75" customHeight="1">
      <c r="A21" s="84">
        <v>8</v>
      </c>
      <c r="B21" s="93" t="s">
        <v>91</v>
      </c>
      <c r="C21" s="24" t="s">
        <v>53</v>
      </c>
      <c r="D21" s="78">
        <v>2</v>
      </c>
      <c r="E21" s="104" t="s">
        <v>39</v>
      </c>
      <c r="F21" s="78">
        <v>851.6</v>
      </c>
      <c r="G21" s="41"/>
      <c r="H21" s="41"/>
      <c r="I21" s="40" t="s">
        <v>40</v>
      </c>
      <c r="J21" s="43">
        <f t="shared" si="0"/>
        <v>1</v>
      </c>
      <c r="K21" s="44" t="s">
        <v>41</v>
      </c>
      <c r="L21" s="44" t="s">
        <v>4</v>
      </c>
      <c r="M21" s="74"/>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1703.2</v>
      </c>
      <c r="BB21" s="48">
        <f t="shared" si="2"/>
        <v>1703.2</v>
      </c>
      <c r="BC21" s="37" t="str">
        <f t="shared" si="3"/>
        <v>INR  One Thousand Seven Hundred &amp; Three  and Paise Twenty Only</v>
      </c>
      <c r="IA21" s="38">
        <v>8</v>
      </c>
      <c r="IB21" s="77" t="s">
        <v>107</v>
      </c>
      <c r="IC21" s="38" t="s">
        <v>53</v>
      </c>
      <c r="ID21" s="38">
        <v>2</v>
      </c>
      <c r="IE21" s="39" t="s">
        <v>39</v>
      </c>
      <c r="IF21" s="39" t="s">
        <v>42</v>
      </c>
      <c r="IG21" s="39" t="s">
        <v>36</v>
      </c>
      <c r="IH21" s="39">
        <v>123.223</v>
      </c>
      <c r="II21" s="39" t="s">
        <v>39</v>
      </c>
    </row>
    <row r="22" spans="1:243" s="38" customFormat="1" ht="39" customHeight="1">
      <c r="A22" s="85">
        <v>9</v>
      </c>
      <c r="B22" s="79" t="s">
        <v>74</v>
      </c>
      <c r="C22" s="24" t="s">
        <v>54</v>
      </c>
      <c r="D22" s="78">
        <v>1</v>
      </c>
      <c r="E22" s="81" t="s">
        <v>75</v>
      </c>
      <c r="F22" s="78">
        <v>6.33</v>
      </c>
      <c r="G22" s="41"/>
      <c r="H22" s="50"/>
      <c r="I22" s="40" t="s">
        <v>40</v>
      </c>
      <c r="J22" s="43">
        <f>IF(I22="Less(-)",-1,1)</f>
        <v>1</v>
      </c>
      <c r="K22" s="44" t="s">
        <v>41</v>
      </c>
      <c r="L22" s="44" t="s">
        <v>4</v>
      </c>
      <c r="M22" s="74"/>
      <c r="N22" s="41"/>
      <c r="O22" s="41"/>
      <c r="P22" s="45"/>
      <c r="Q22" s="41"/>
      <c r="R22" s="41"/>
      <c r="S22" s="45"/>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(BA14+BA15+BA16+BA17+BA18+BA19+BA20+BA21)*6.33%</f>
        <v>10443.65</v>
      </c>
      <c r="BB22" s="48">
        <f>BA22+SUM(N22:AZ22)</f>
        <v>10443.65</v>
      </c>
      <c r="BC22" s="37" t="str">
        <f>SpellNumber(L22,BB22)</f>
        <v>INR  Ten Thousand Four Hundred &amp; Forty Three  and Paise Sixty Five Only</v>
      </c>
      <c r="IA22" s="38">
        <v>9</v>
      </c>
      <c r="IB22" s="77" t="s">
        <v>74</v>
      </c>
      <c r="IC22" s="38" t="s">
        <v>54</v>
      </c>
      <c r="ID22" s="38">
        <v>1</v>
      </c>
      <c r="IE22" s="39" t="s">
        <v>75</v>
      </c>
      <c r="IF22" s="39" t="s">
        <v>49</v>
      </c>
      <c r="IG22" s="39" t="s">
        <v>50</v>
      </c>
      <c r="IH22" s="39">
        <v>10</v>
      </c>
      <c r="II22" s="39" t="s">
        <v>39</v>
      </c>
    </row>
    <row r="23" spans="1:243" s="38" customFormat="1" ht="54" customHeight="1">
      <c r="A23" s="85">
        <v>10.1</v>
      </c>
      <c r="B23" s="86" t="s">
        <v>96</v>
      </c>
      <c r="C23" s="24" t="s">
        <v>55</v>
      </c>
      <c r="D23" s="78">
        <v>31</v>
      </c>
      <c r="E23" s="87" t="s">
        <v>73</v>
      </c>
      <c r="F23" s="78">
        <v>167</v>
      </c>
      <c r="G23" s="51"/>
      <c r="H23" s="52"/>
      <c r="I23" s="40" t="s">
        <v>40</v>
      </c>
      <c r="J23" s="43">
        <f>IF(I23="Less(-)",-1,1)</f>
        <v>1</v>
      </c>
      <c r="K23" s="44" t="s">
        <v>41</v>
      </c>
      <c r="L23" s="44" t="s">
        <v>4</v>
      </c>
      <c r="M23" s="74"/>
      <c r="N23" s="41"/>
      <c r="O23" s="41"/>
      <c r="P23" s="46"/>
      <c r="Q23" s="41"/>
      <c r="R23" s="41"/>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F23*D23</f>
        <v>5177</v>
      </c>
      <c r="BB23" s="48">
        <f>BA23+SUM(N23:AZ23)</f>
        <v>5177</v>
      </c>
      <c r="BC23" s="37" t="str">
        <f>SpellNumber(L23,BB23)</f>
        <v>INR  Five Thousand One Hundred &amp; Seventy Seven  Only</v>
      </c>
      <c r="IA23" s="38">
        <v>10.1</v>
      </c>
      <c r="IB23" s="77" t="s">
        <v>96</v>
      </c>
      <c r="IC23" s="38" t="s">
        <v>55</v>
      </c>
      <c r="ID23" s="38">
        <v>31</v>
      </c>
      <c r="IE23" s="39" t="s">
        <v>73</v>
      </c>
      <c r="IF23" s="39" t="s">
        <v>44</v>
      </c>
      <c r="IG23" s="39" t="s">
        <v>59</v>
      </c>
      <c r="IH23" s="39">
        <v>10</v>
      </c>
      <c r="II23" s="39" t="s">
        <v>39</v>
      </c>
    </row>
    <row r="24" spans="1:243" s="38" customFormat="1" ht="33" customHeight="1">
      <c r="A24" s="85">
        <v>10.2</v>
      </c>
      <c r="B24" s="105" t="s">
        <v>76</v>
      </c>
      <c r="C24" s="24" t="s">
        <v>56</v>
      </c>
      <c r="D24" s="78">
        <v>80</v>
      </c>
      <c r="E24" s="106" t="s">
        <v>73</v>
      </c>
      <c r="F24" s="78">
        <v>200</v>
      </c>
      <c r="G24" s="51"/>
      <c r="H24" s="52"/>
      <c r="I24" s="40" t="s">
        <v>40</v>
      </c>
      <c r="J24" s="43">
        <f>IF(I24="Less(-)",-1,1)</f>
        <v>1</v>
      </c>
      <c r="K24" s="44" t="s">
        <v>41</v>
      </c>
      <c r="L24" s="44" t="s">
        <v>4</v>
      </c>
      <c r="M24" s="74"/>
      <c r="N24" s="41"/>
      <c r="O24" s="41"/>
      <c r="P24" s="46"/>
      <c r="Q24" s="41"/>
      <c r="R24" s="41"/>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F24*D24</f>
        <v>16000</v>
      </c>
      <c r="BB24" s="48">
        <f>BA24+SUM(N24:AZ24)</f>
        <v>16000</v>
      </c>
      <c r="BC24" s="37" t="str">
        <f>SpellNumber(L24,BB24)</f>
        <v>INR  Sixteen Thousand    Only</v>
      </c>
      <c r="IA24" s="38">
        <v>10.2</v>
      </c>
      <c r="IB24" s="77" t="s">
        <v>76</v>
      </c>
      <c r="IC24" s="38" t="s">
        <v>56</v>
      </c>
      <c r="ID24" s="38">
        <v>80</v>
      </c>
      <c r="IE24" s="39" t="s">
        <v>73</v>
      </c>
      <c r="IF24" s="39" t="s">
        <v>44</v>
      </c>
      <c r="IG24" s="39" t="s">
        <v>59</v>
      </c>
      <c r="IH24" s="39">
        <v>10</v>
      </c>
      <c r="II24" s="39" t="s">
        <v>39</v>
      </c>
    </row>
    <row r="25" spans="1:243" s="38" customFormat="1" ht="39.75" customHeight="1">
      <c r="A25" s="85">
        <v>10.3</v>
      </c>
      <c r="B25" s="105" t="s">
        <v>94</v>
      </c>
      <c r="C25" s="24" t="s">
        <v>66</v>
      </c>
      <c r="D25" s="78">
        <v>25</v>
      </c>
      <c r="E25" s="107" t="s">
        <v>73</v>
      </c>
      <c r="F25" s="78">
        <v>543</v>
      </c>
      <c r="G25" s="51"/>
      <c r="H25" s="52"/>
      <c r="I25" s="40" t="s">
        <v>40</v>
      </c>
      <c r="J25" s="43">
        <f>IF(I25="Less(-)",-1,1)</f>
        <v>1</v>
      </c>
      <c r="K25" s="44" t="s">
        <v>41</v>
      </c>
      <c r="L25" s="44" t="s">
        <v>4</v>
      </c>
      <c r="M25" s="74"/>
      <c r="N25" s="41"/>
      <c r="O25" s="41"/>
      <c r="P25" s="46"/>
      <c r="Q25" s="41"/>
      <c r="R25" s="41"/>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F25*D25</f>
        <v>13575</v>
      </c>
      <c r="BB25" s="48">
        <f>BA25+SUM(N25:AZ25)</f>
        <v>13575</v>
      </c>
      <c r="BC25" s="37" t="str">
        <f>SpellNumber(L25,BB25)</f>
        <v>INR  Thirteen Thousand Five Hundred &amp; Seventy Five  Only</v>
      </c>
      <c r="IA25" s="38">
        <v>10.3</v>
      </c>
      <c r="IB25" s="77" t="s">
        <v>94</v>
      </c>
      <c r="IC25" s="38" t="s">
        <v>66</v>
      </c>
      <c r="ID25" s="38">
        <v>25</v>
      </c>
      <c r="IE25" s="39" t="s">
        <v>73</v>
      </c>
      <c r="IF25" s="39" t="s">
        <v>44</v>
      </c>
      <c r="IG25" s="39" t="s">
        <v>59</v>
      </c>
      <c r="IH25" s="39">
        <v>10</v>
      </c>
      <c r="II25" s="39" t="s">
        <v>39</v>
      </c>
    </row>
    <row r="26" spans="1:243" s="38" customFormat="1" ht="45" customHeight="1">
      <c r="A26" s="85">
        <v>11</v>
      </c>
      <c r="B26" s="88" t="s">
        <v>77</v>
      </c>
      <c r="C26" s="24" t="s">
        <v>81</v>
      </c>
      <c r="D26" s="78">
        <v>66</v>
      </c>
      <c r="E26" s="89" t="s">
        <v>39</v>
      </c>
      <c r="F26" s="78">
        <v>401</v>
      </c>
      <c r="G26" s="51"/>
      <c r="H26" s="52"/>
      <c r="I26" s="40" t="s">
        <v>40</v>
      </c>
      <c r="J26" s="43">
        <f>IF(I26="Less(-)",-1,1)</f>
        <v>1</v>
      </c>
      <c r="K26" s="44" t="s">
        <v>41</v>
      </c>
      <c r="L26" s="44" t="s">
        <v>4</v>
      </c>
      <c r="M26" s="74"/>
      <c r="N26" s="41"/>
      <c r="O26" s="41"/>
      <c r="P26" s="46"/>
      <c r="Q26" s="41"/>
      <c r="R26" s="41"/>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7">
        <f>F26*D26</f>
        <v>26466</v>
      </c>
      <c r="BB26" s="48">
        <f>BA26+SUM(N26:AZ26)</f>
        <v>26466</v>
      </c>
      <c r="BC26" s="37" t="str">
        <f>SpellNumber(L26,BB26)</f>
        <v>INR  Twenty Six Thousand Four Hundred &amp; Sixty Six  Only</v>
      </c>
      <c r="IA26" s="38">
        <v>11</v>
      </c>
      <c r="IB26" s="77" t="s">
        <v>77</v>
      </c>
      <c r="IC26" s="38" t="s">
        <v>81</v>
      </c>
      <c r="ID26" s="38">
        <v>66</v>
      </c>
      <c r="IE26" s="39" t="s">
        <v>39</v>
      </c>
      <c r="IF26" s="39" t="s">
        <v>44</v>
      </c>
      <c r="IG26" s="39" t="s">
        <v>59</v>
      </c>
      <c r="IH26" s="39">
        <v>10</v>
      </c>
      <c r="II26" s="39" t="s">
        <v>39</v>
      </c>
    </row>
    <row r="27" spans="1:243" s="38" customFormat="1" ht="55.5" customHeight="1">
      <c r="A27" s="85">
        <v>12</v>
      </c>
      <c r="B27" s="86" t="s">
        <v>78</v>
      </c>
      <c r="C27" s="24" t="s">
        <v>57</v>
      </c>
      <c r="D27" s="78">
        <v>22</v>
      </c>
      <c r="E27" s="90" t="s">
        <v>39</v>
      </c>
      <c r="F27" s="78">
        <v>495</v>
      </c>
      <c r="G27" s="51"/>
      <c r="H27" s="52"/>
      <c r="I27" s="40" t="s">
        <v>40</v>
      </c>
      <c r="J27" s="43">
        <f>IF(I27="Less(-)",-1,1)</f>
        <v>1</v>
      </c>
      <c r="K27" s="44" t="s">
        <v>41</v>
      </c>
      <c r="L27" s="44" t="s">
        <v>4</v>
      </c>
      <c r="M27" s="74"/>
      <c r="N27" s="41"/>
      <c r="O27" s="41"/>
      <c r="P27" s="46"/>
      <c r="Q27" s="41"/>
      <c r="R27" s="41"/>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7">
        <f>F27*D27</f>
        <v>10890</v>
      </c>
      <c r="BB27" s="48">
        <f>BA27+SUM(N27:AZ27)</f>
        <v>10890</v>
      </c>
      <c r="BC27" s="37" t="str">
        <f>SpellNumber(L27,BB27)</f>
        <v>INR  Ten Thousand Eight Hundred &amp; Ninety  Only</v>
      </c>
      <c r="IA27" s="38">
        <v>12</v>
      </c>
      <c r="IB27" s="77" t="s">
        <v>82</v>
      </c>
      <c r="IC27" s="38" t="s">
        <v>57</v>
      </c>
      <c r="ID27" s="38">
        <v>22</v>
      </c>
      <c r="IE27" s="39" t="s">
        <v>39</v>
      </c>
      <c r="IF27" s="39" t="s">
        <v>44</v>
      </c>
      <c r="IG27" s="39" t="s">
        <v>59</v>
      </c>
      <c r="IH27" s="39">
        <v>10</v>
      </c>
      <c r="II27" s="39" t="s">
        <v>39</v>
      </c>
    </row>
    <row r="28" spans="1:243" s="38" customFormat="1" ht="72" customHeight="1">
      <c r="A28" s="85">
        <v>13</v>
      </c>
      <c r="B28" s="86" t="s">
        <v>97</v>
      </c>
      <c r="C28" s="24" t="s">
        <v>58</v>
      </c>
      <c r="D28" s="78">
        <v>1</v>
      </c>
      <c r="E28" s="92" t="s">
        <v>39</v>
      </c>
      <c r="F28" s="78">
        <v>3068</v>
      </c>
      <c r="G28" s="51"/>
      <c r="H28" s="52"/>
      <c r="I28" s="40" t="s">
        <v>40</v>
      </c>
      <c r="J28" s="43">
        <f>IF(I28="Less(-)",-1,1)</f>
        <v>1</v>
      </c>
      <c r="K28" s="44" t="s">
        <v>41</v>
      </c>
      <c r="L28" s="44" t="s">
        <v>4</v>
      </c>
      <c r="M28" s="74"/>
      <c r="N28" s="41"/>
      <c r="O28" s="41"/>
      <c r="P28" s="46"/>
      <c r="Q28" s="41"/>
      <c r="R28" s="41"/>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7">
        <f>F28*D28</f>
        <v>3068</v>
      </c>
      <c r="BB28" s="48">
        <f>BA28+SUM(N28:AZ28)</f>
        <v>3068</v>
      </c>
      <c r="BC28" s="37" t="str">
        <f>SpellNumber(L28,BB28)</f>
        <v>INR  Three Thousand  &amp;Sixty Eight  Only</v>
      </c>
      <c r="IA28" s="38">
        <v>13</v>
      </c>
      <c r="IB28" s="77" t="s">
        <v>97</v>
      </c>
      <c r="IC28" s="38" t="s">
        <v>58</v>
      </c>
      <c r="ID28" s="38">
        <v>1</v>
      </c>
      <c r="IE28" s="39" t="s">
        <v>39</v>
      </c>
      <c r="IF28" s="39" t="s">
        <v>44</v>
      </c>
      <c r="IG28" s="39" t="s">
        <v>59</v>
      </c>
      <c r="IH28" s="39">
        <v>10</v>
      </c>
      <c r="II28" s="39" t="s">
        <v>39</v>
      </c>
    </row>
    <row r="29" spans="1:243" s="38" customFormat="1" ht="66.75" customHeight="1">
      <c r="A29" s="85">
        <v>14</v>
      </c>
      <c r="B29" s="91" t="s">
        <v>79</v>
      </c>
      <c r="C29" s="24" t="s">
        <v>98</v>
      </c>
      <c r="D29" s="78">
        <v>12</v>
      </c>
      <c r="E29" s="86" t="s">
        <v>39</v>
      </c>
      <c r="F29" s="78">
        <v>199</v>
      </c>
      <c r="G29" s="51"/>
      <c r="H29" s="52"/>
      <c r="I29" s="40" t="s">
        <v>40</v>
      </c>
      <c r="J29" s="43">
        <f>IF(I29="Less(-)",-1,1)</f>
        <v>1</v>
      </c>
      <c r="K29" s="44" t="s">
        <v>41</v>
      </c>
      <c r="L29" s="44" t="s">
        <v>4</v>
      </c>
      <c r="M29" s="74"/>
      <c r="N29" s="41"/>
      <c r="O29" s="41"/>
      <c r="P29" s="46"/>
      <c r="Q29" s="41"/>
      <c r="R29" s="41"/>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7">
        <f>F29*D29</f>
        <v>2388</v>
      </c>
      <c r="BB29" s="48">
        <f>BA29+SUM(N29:AZ29)</f>
        <v>2388</v>
      </c>
      <c r="BC29" s="37" t="str">
        <f>SpellNumber(L29,BB29)</f>
        <v>INR  Two Thousand Three Hundred &amp; Eighty Eight  Only</v>
      </c>
      <c r="IA29" s="38">
        <v>14</v>
      </c>
      <c r="IB29" s="77" t="s">
        <v>79</v>
      </c>
      <c r="IC29" s="38" t="s">
        <v>98</v>
      </c>
      <c r="ID29" s="38">
        <v>12</v>
      </c>
      <c r="IE29" s="39" t="s">
        <v>39</v>
      </c>
      <c r="IF29" s="39" t="s">
        <v>44</v>
      </c>
      <c r="IG29" s="39" t="s">
        <v>59</v>
      </c>
      <c r="IH29" s="39">
        <v>10</v>
      </c>
      <c r="II29" s="39" t="s">
        <v>39</v>
      </c>
    </row>
    <row r="30" spans="1:243" s="38" customFormat="1" ht="38.25" customHeight="1">
      <c r="A30" s="82">
        <v>15</v>
      </c>
      <c r="B30" s="108" t="s">
        <v>95</v>
      </c>
      <c r="C30" s="24" t="s">
        <v>99</v>
      </c>
      <c r="D30" s="78">
        <v>1</v>
      </c>
      <c r="E30" s="109" t="s">
        <v>39</v>
      </c>
      <c r="F30" s="78">
        <v>2389</v>
      </c>
      <c r="G30" s="51"/>
      <c r="H30" s="52"/>
      <c r="I30" s="40" t="s">
        <v>40</v>
      </c>
      <c r="J30" s="43">
        <f>IF(I30="Less(-)",-1,1)</f>
        <v>1</v>
      </c>
      <c r="K30" s="44" t="s">
        <v>41</v>
      </c>
      <c r="L30" s="44" t="s">
        <v>4</v>
      </c>
      <c r="M30" s="74"/>
      <c r="N30" s="41"/>
      <c r="O30" s="41"/>
      <c r="P30" s="46"/>
      <c r="Q30" s="41"/>
      <c r="R30" s="41"/>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7">
        <f>F30*D30</f>
        <v>2389</v>
      </c>
      <c r="BB30" s="48">
        <f>BA30+SUM(N30:AZ30)</f>
        <v>2389</v>
      </c>
      <c r="BC30" s="37" t="str">
        <f>SpellNumber(L30,BB30)</f>
        <v>INR  Two Thousand Three Hundred &amp; Eighty Nine  Only</v>
      </c>
      <c r="IA30" s="38">
        <v>15</v>
      </c>
      <c r="IB30" s="77" t="s">
        <v>95</v>
      </c>
      <c r="IC30" s="38" t="s">
        <v>99</v>
      </c>
      <c r="ID30" s="38">
        <v>1</v>
      </c>
      <c r="IE30" s="39" t="s">
        <v>39</v>
      </c>
      <c r="IF30" s="39" t="s">
        <v>44</v>
      </c>
      <c r="IG30" s="39" t="s">
        <v>59</v>
      </c>
      <c r="IH30" s="39">
        <v>10</v>
      </c>
      <c r="II30" s="39" t="s">
        <v>39</v>
      </c>
    </row>
    <row r="31" spans="1:243" s="38" customFormat="1" ht="48" customHeight="1">
      <c r="A31" s="53" t="s">
        <v>68</v>
      </c>
      <c r="B31" s="54"/>
      <c r="C31" s="55"/>
      <c r="D31" s="56"/>
      <c r="E31" s="56"/>
      <c r="F31" s="56"/>
      <c r="G31" s="56"/>
      <c r="H31" s="57"/>
      <c r="I31" s="57"/>
      <c r="J31" s="57"/>
      <c r="K31" s="57"/>
      <c r="L31" s="58"/>
      <c r="BA31" s="59">
        <f>SUM(BA13:BA30)</f>
        <v>255383.25</v>
      </c>
      <c r="BB31" s="60">
        <f>SUM(BB13:BB30)</f>
        <v>255383.25</v>
      </c>
      <c r="BC31" s="37" t="str">
        <f>SpellNumber($E$2,BB31)</f>
        <v>INR  Two Lakh Fifty Five Thousand Three Hundred &amp; Eighty Three  and Paise Twenty Five Only</v>
      </c>
      <c r="IE31" s="39">
        <v>4</v>
      </c>
      <c r="IF31" s="39" t="s">
        <v>44</v>
      </c>
      <c r="IG31" s="39" t="s">
        <v>59</v>
      </c>
      <c r="IH31" s="39">
        <v>10</v>
      </c>
      <c r="II31" s="39" t="s">
        <v>39</v>
      </c>
    </row>
    <row r="32" spans="1:243" s="69" customFormat="1" ht="18">
      <c r="A32" s="54" t="s">
        <v>69</v>
      </c>
      <c r="B32" s="61"/>
      <c r="C32" s="62"/>
      <c r="D32" s="63"/>
      <c r="E32" s="75" t="s">
        <v>61</v>
      </c>
      <c r="F32" s="76"/>
      <c r="G32" s="64"/>
      <c r="H32" s="65"/>
      <c r="I32" s="65"/>
      <c r="J32" s="65"/>
      <c r="K32" s="66"/>
      <c r="L32" s="67"/>
      <c r="M32" s="68"/>
      <c r="O32" s="38"/>
      <c r="P32" s="38"/>
      <c r="Q32" s="38"/>
      <c r="R32" s="38"/>
      <c r="S32" s="38"/>
      <c r="BA32" s="70">
        <f>IF(ISBLANK(F32),0,IF(E32="Excess (+)",ROUND(BA31+(BA31*F32),2),IF(E32="Less (-)",ROUND(BA31+(BA31*F32*(-1)),2),IF(E32="At Par",BA31,0))))</f>
        <v>0</v>
      </c>
      <c r="BB32" s="71">
        <f>ROUND(BA32,0)</f>
        <v>0</v>
      </c>
      <c r="BC32" s="37" t="str">
        <f>SpellNumber($E$2,BB32)</f>
        <v>INR Zero Only</v>
      </c>
      <c r="IE32" s="72"/>
      <c r="IF32" s="72"/>
      <c r="IG32" s="72"/>
      <c r="IH32" s="72"/>
      <c r="II32" s="72"/>
    </row>
    <row r="33" spans="1:243" s="69" customFormat="1" ht="18">
      <c r="A33" s="53" t="s">
        <v>70</v>
      </c>
      <c r="B33" s="53"/>
      <c r="C33" s="95" t="str">
        <f>SpellNumber($E$2,BB32)</f>
        <v>INR Zero Only</v>
      </c>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IE33" s="72"/>
      <c r="IF33" s="72"/>
      <c r="IG33" s="72"/>
      <c r="IH33" s="72"/>
      <c r="II33" s="72"/>
    </row>
    <row r="34" ht="15"/>
    <row r="35" ht="15"/>
    <row r="36" ht="15"/>
    <row r="37" ht="15"/>
    <row r="38" ht="15"/>
    <row r="39" ht="15"/>
    <row r="40" ht="15"/>
  </sheetData>
  <sheetProtection password="EEC8" sheet="1"/>
  <mergeCells count="8">
    <mergeCell ref="A9:BC9"/>
    <mergeCell ref="C33:BC33"/>
    <mergeCell ref="A1:L1"/>
    <mergeCell ref="A4:BC4"/>
    <mergeCell ref="A5:BC5"/>
    <mergeCell ref="A6:BC6"/>
    <mergeCell ref="A7:BC7"/>
    <mergeCell ref="B8:BC8"/>
  </mergeCells>
  <dataValidations count="21">
    <dataValidation type="list" allowBlank="1" showErrorMessage="1" sqref="E32">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2">
      <formula1>0</formula1>
      <formula2>99.9</formula2>
    </dataValidation>
    <dataValidation allowBlank="1" showInputMessage="1" showErrorMessage="1" promptTitle="Item Description" prompt="Please enter Item Description in text" sqref="B19:B21">
      <formula1>0</formula1>
      <formula2>0</formula2>
    </dataValidation>
    <dataValidation type="decimal" allowBlank="1" showInputMessage="1" showErrorMessage="1" promptTitle="Rate Entry" prompt="Please enter the Basic Price in Rupees for this item. " errorTitle="Invaid Entry" error="Only Numeric Values are allowed. " sqref="G13:H21 G22:G30">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2">
      <formula1>IF(E32="Select",-1,IF(E32="At Par",0,0))</formula1>
      <formula2>IF(E32="Select",-1,IF(E32="At Par",0,0.99))</formula2>
    </dataValidation>
    <dataValidation type="decimal" allowBlank="1" showInputMessage="1" showErrorMessage="1" promptTitle="Rate Entry" prompt="Please enter the Rate in Rupees for this item. " errorTitle="Invaid Entry" error="Only Numeric Values are allowed. " sqref="H22:H30">
      <formula1>0</formula1>
      <formula2>999999999999999</formula2>
    </dataValidation>
    <dataValidation type="list" allowBlank="1" showInputMessage="1" showErrorMessage="1" sqref="L13 L14 L15 L16 L17 L18 L19 L20 L21 L22 L23 L24 L25 L26 L27 L28 L30 L29">
      <formula1>"INR"</formula1>
    </dataValidation>
    <dataValidation type="decimal" allowBlank="1" showInputMessage="1" showErrorMessage="1" promptTitle="Rate Entry" prompt="Please enter VAT charges in Rupees for this item. " errorTitle="Invaid Entry" error="Only Numeric Values are allowed. " sqref="M14:M30">
      <formula1>0</formula1>
      <formula2>999999999999999</formula2>
    </dataValidation>
    <dataValidation type="list" allowBlank="1" showErrorMessage="1" sqref="K13:K30">
      <formula1>"Partial Conversion,Full Conversion"</formula1>
      <formula2>0</formula2>
    </dataValidation>
    <dataValidation allowBlank="1" showInputMessage="1" showErrorMessage="1" promptTitle="Addition / Deduction" prompt="Please Choose the correct One" sqref="J13:J30">
      <formula1>0</formula1>
      <formula2>0</formula2>
    </dataValidation>
    <dataValidation type="list" showErrorMessage="1" sqref="I13:I30">
      <formula1>"Excess(+),Less(-)"</formula1>
      <formula2>0</formula2>
    </dataValidation>
    <dataValidation allowBlank="1" showInputMessage="1" showErrorMessage="1" promptTitle="Itemcode/Make" prompt="Please enter text" sqref="C13:C30">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3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0">
      <formula1>0</formula1>
      <formula2>999999999999999</formula2>
    </dataValidation>
    <dataValidation allowBlank="1" showInputMessage="1" showErrorMessage="1" promptTitle="Units" prompt="Please enter Units in text" sqref="E13:E30">
      <formula1>0</formula1>
      <formula2>0</formula2>
    </dataValidation>
    <dataValidation type="decimal" allowBlank="1" showInputMessage="1" showErrorMessage="1" promptTitle="Quantity" prompt="Please enter the Quantity for this item. " errorTitle="Invalid Entry" error="Only Numeric Values are allowed. " sqref="D13:D30 F13:F30">
      <formula1>0</formula1>
      <formula2>999999999999999</formula2>
    </dataValidation>
    <dataValidation type="decimal" allowBlank="1" showErrorMessage="1" errorTitle="Invalid Entry" error="Only Numeric Values are allowed. " sqref="A13:A30">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100" t="s">
        <v>60</v>
      </c>
      <c r="F6" s="100"/>
      <c r="G6" s="100"/>
      <c r="H6" s="100"/>
      <c r="I6" s="100"/>
      <c r="J6" s="100"/>
      <c r="K6" s="100"/>
    </row>
    <row r="7" spans="5:11" ht="14.25">
      <c r="E7" s="101"/>
      <c r="F7" s="101"/>
      <c r="G7" s="101"/>
      <c r="H7" s="101"/>
      <c r="I7" s="101"/>
      <c r="J7" s="101"/>
      <c r="K7" s="101"/>
    </row>
    <row r="8" spans="5:11" ht="14.25">
      <c r="E8" s="101"/>
      <c r="F8" s="101"/>
      <c r="G8" s="101"/>
      <c r="H8" s="101"/>
      <c r="I8" s="101"/>
      <c r="J8" s="101"/>
      <c r="K8" s="101"/>
    </row>
    <row r="9" spans="5:11" ht="14.25">
      <c r="E9" s="101"/>
      <c r="F9" s="101"/>
      <c r="G9" s="101"/>
      <c r="H9" s="101"/>
      <c r="I9" s="101"/>
      <c r="J9" s="101"/>
      <c r="K9" s="101"/>
    </row>
    <row r="10" spans="5:11" ht="14.25">
      <c r="E10" s="101"/>
      <c r="F10" s="101"/>
      <c r="G10" s="101"/>
      <c r="H10" s="101"/>
      <c r="I10" s="101"/>
      <c r="J10" s="101"/>
      <c r="K10" s="101"/>
    </row>
    <row r="11" spans="5:11" ht="14.25">
      <c r="E11" s="101"/>
      <c r="F11" s="101"/>
      <c r="G11" s="101"/>
      <c r="H11" s="101"/>
      <c r="I11" s="101"/>
      <c r="J11" s="101"/>
      <c r="K11" s="101"/>
    </row>
    <row r="12" spans="5:11" ht="14.25">
      <c r="E12" s="101"/>
      <c r="F12" s="101"/>
      <c r="G12" s="101"/>
      <c r="H12" s="101"/>
      <c r="I12" s="101"/>
      <c r="J12" s="101"/>
      <c r="K12" s="101"/>
    </row>
    <row r="13" spans="5:11" ht="14.25">
      <c r="E13" s="101"/>
      <c r="F13" s="101"/>
      <c r="G13" s="101"/>
      <c r="H13" s="101"/>
      <c r="I13" s="101"/>
      <c r="J13" s="101"/>
      <c r="K13" s="101"/>
    </row>
    <row r="14" spans="5:11" ht="14.25">
      <c r="E14" s="101"/>
      <c r="F14" s="101"/>
      <c r="G14" s="101"/>
      <c r="H14" s="101"/>
      <c r="I14" s="101"/>
      <c r="J14" s="101"/>
      <c r="K14" s="10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2023-12-13T06:39:43Z</cp:lastPrinted>
  <dcterms:created xsi:type="dcterms:W3CDTF">2009-01-30T06:42:42Z</dcterms:created>
  <dcterms:modified xsi:type="dcterms:W3CDTF">2024-02-12T12:16:55Z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