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<sst xmlns="http://schemas.openxmlformats.org/spreadsheetml/2006/main" count="440" uniqueCount="151">
  <si>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</si>
  <si>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</si>
  <si>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</si>
  <si>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</si>
  <si>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</si>
  <si>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</si>
  <si>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</si>
  <si>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</si>
  <si>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</si>
  <si>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</si>
  <si>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</si>
  <si>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</si>
  <si>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</si>
  <si>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</si>
  <si>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</si>
  <si>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</si>
  <si>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</si>
  <si>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</si>
  <si>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</si>
  <si>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</si>
  <si>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</si>
  <si>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</si>
  <si>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</si>
  <si>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</si>
  <si>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</si>
  <si>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</si>
  <si>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</si>
  <si>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</si>
  <si>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</si>
  <si>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</si>
  <si>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</si>
  <si>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</si>
  <si>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</si>
  <si>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</si>
  <si>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</si>
  <si>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</si>
  <si>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</si>
  <si>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</si>
  <si>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</si>
  <si>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</si>
  <si>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</si>
  <si>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</si>
  <si>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</si>
  <si>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</si>
  <si>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</si>
  <si>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</si>
  <si>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</si>
  <si>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</si>
  <si>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</si>
  <si>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</si>
  <si>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</si>
  <si>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</si>
  <si>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</si>
  <si>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</si>
  <si>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</si>
  <si>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</si>
  <si>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</si>
  <si>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</si>
  <si>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</si>
  <si>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</si>
  <si>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</si>
  <si>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</si>
  <si>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</si>
  <si>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</si>
  <si>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</si>
  <si>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</si>
  <si>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</si>
  <si>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</si>
  <si>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</si>
  <si>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</si>
  <si>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</si>
  <si>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</si>
  <si>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</si>
  <si>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</si>
  <si>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</si>
  <si>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</si>
  <si>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</si>
  <si>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</si>
  <si>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</si>
  <si>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r>
      <t xml:space="preserve">TOTAL AMOUNT  With Taxes
           in
     </t>
    </r>
    <r>
      <rPr>
        <b/>
        <sz val="11"/>
        <color indexed="10"/>
        <rFont val="Arial"/>
        <family val="2"/>
      </rPr>
      <t xml:space="preserve"> Rs.      P</t>
    </r>
  </si>
  <si>
    <t>BI01010001010000000000000515BI0100001124</t>
  </si>
  <si>
    <t>xx</t>
  </si>
  <si>
    <t>Cum</t>
  </si>
  <si>
    <t>Total in Figures</t>
  </si>
  <si>
    <t>Quoted Rate in Figures</t>
  </si>
  <si>
    <t>Quoted Rate in Words</t>
  </si>
  <si>
    <t>BI01010001010000000000000515BI0100001139</t>
  </si>
  <si>
    <t>BI01010001010000000000000515BI0100001140</t>
  </si>
  <si>
    <t>Contract No: IIT(BHU)/IWD/</t>
  </si>
  <si>
    <r>
      <t xml:space="preserve">Demolishing brick work manually/ by mechanical means including stacking of serviceable material and disposal of unserviceable material within 50 metres lead as per direction of Engineer-in-charge.  In cement mortar </t>
    </r>
    <r>
      <rPr>
        <b/>
        <sz val="12"/>
        <rFont val="Times New Roman"/>
        <family val="1"/>
      </rPr>
      <t xml:space="preserve"> (15.7.4)</t>
    </r>
  </si>
  <si>
    <r>
      <t>Removing dry or oil bound distemper, water proofing cement paint and the like by scrapping, sand papering and preparing the surface smooth including necessary repairs to scratches etc. complete.</t>
    </r>
    <r>
      <rPr>
        <b/>
        <sz val="12"/>
        <rFont val="Times New Roman"/>
        <family val="1"/>
      </rPr>
      <t>(13.91)</t>
    </r>
  </si>
  <si>
    <r>
      <t xml:space="preserve">Providing and applying white cement based putty of average thickness 1 mm, of approved brand and manufacturer, over the plastered wall surface to prepare the surface even and smooth complete. </t>
    </r>
    <r>
      <rPr>
        <b/>
        <sz val="12"/>
        <rFont val="Times New Roman"/>
        <family val="1"/>
      </rPr>
      <t xml:space="preserve"> (13.80)</t>
    </r>
  </si>
  <si>
    <r>
      <t xml:space="preserve"> Distempering with oil bound washable distemper of approved brand and manufacture to give an even shade :  New work (two or more coats) over and including water tinnable priming coat with cement primer  </t>
    </r>
    <r>
      <rPr>
        <b/>
        <sz val="12"/>
        <rFont val="Times New Roman"/>
        <family val="1"/>
      </rPr>
      <t>(13.41.1)</t>
    </r>
  </si>
  <si>
    <r>
      <t xml:space="preserve"> Providing and laying in position cement concrete of specified grade excluding the cost of centering and shuttering - All work up to plinth level : </t>
    </r>
    <r>
      <rPr>
        <b/>
        <sz val="12"/>
        <rFont val="Times New Roman"/>
        <family val="1"/>
      </rPr>
      <t xml:space="preserve"> </t>
    </r>
    <r>
      <rPr>
        <sz val="12"/>
        <rFont val="Times New Roman"/>
        <family val="1"/>
      </rPr>
      <t xml:space="preserve"> "1:2:4 (1 cement : 2 coarse sand (zone-III) : 4 graded stone aggregate 20 mm nominal size).  </t>
    </r>
    <r>
      <rPr>
        <b/>
        <sz val="12"/>
        <rFont val="Times New Roman"/>
        <family val="1"/>
      </rPr>
      <t>(4.1.3)</t>
    </r>
  </si>
  <si>
    <r>
      <t xml:space="preserve"> Steel work welded in built up sections/ framed work, including cutting, hoisting, fixing in position and applying a priming coat of approved steel primer using structural steel etc. as required. In gratings, frames, guard bar, ladder, railings, brackets, gates and similar works  </t>
    </r>
    <r>
      <rPr>
        <b/>
        <sz val="12"/>
        <rFont val="Times New Roman"/>
        <family val="1"/>
      </rPr>
      <t>(10.25.2)</t>
    </r>
  </si>
  <si>
    <r>
      <t xml:space="preserve">  Providing and fixing ISI marked flush door shutters conforming to IS : 2202 (Part I) decorative type, core of block board construction with frame of 1st class hard wood and well matched teak 3 ply veneering with vertical grains or cross bands and face veneers on both faces of shutters.  30 mm thick including ISI marked Stainless Steel butt hinges with necessary screws   </t>
    </r>
    <r>
      <rPr>
        <b/>
        <sz val="12"/>
        <rFont val="Times New Roman"/>
        <family val="1"/>
      </rPr>
      <t>(9.20.2)</t>
    </r>
  </si>
  <si>
    <r>
      <t xml:space="preserve"> Painting with synthetic enamel paint of approved brand and manufacture of required colour to give an even shade : Two or more coats on new work over an under coat of suitable shade with ordinary paint of approved brand and manufacture   </t>
    </r>
    <r>
      <rPr>
        <b/>
        <sz val="12"/>
        <rFont val="Times New Roman"/>
        <family val="1"/>
      </rPr>
      <t>(13.62.1)</t>
    </r>
  </si>
  <si>
    <r>
      <t xml:space="preserve"> Providing and fixing aluminium handles, ISI marked, anodised (anodic coating not less than grade AC 10 as per IS : 1868) transparent or dyed to required colour or shade, with necessary screws etc. complete :   125 mm </t>
    </r>
    <r>
      <rPr>
        <b/>
        <sz val="12"/>
        <rFont val="Times New Roman"/>
        <family val="1"/>
      </rPr>
      <t>(9.100.1)</t>
    </r>
  </si>
  <si>
    <r>
      <t xml:space="preserve">Providing and fixing aluminium tower bolts, ISI marked, anodised (anodic coating not less than grade AC 10 as per IS : 1868 ) transparent or dyed to required colour or shade, with necessary screws etc. complete : 300x10 mm </t>
    </r>
    <r>
      <rPr>
        <b/>
        <sz val="12"/>
        <rFont val="Times New Roman"/>
        <family val="1"/>
      </rPr>
      <t>(9.97.1)</t>
    </r>
  </si>
  <si>
    <r>
      <t xml:space="preserve">Providing and fixing aluminium sliding door bolts, ISI marked anodised (anodic coating not less than grade AC 10 as per IS : 1868), transparent or dyed to required colour or shade, with nuts and screws etc. complete : 300x16 mm  </t>
    </r>
    <r>
      <rPr>
        <b/>
        <sz val="12"/>
        <rFont val="Times New Roman"/>
        <family val="1"/>
      </rPr>
      <t>(9.96.1)</t>
    </r>
  </si>
  <si>
    <r>
      <t xml:space="preserve"> Providing and fixing false ceiling at all heights with integral densified calcium silicate reinforced with fibre and natural filler false ceiling tiles of Size 595x595mm of approved texture, design and patterns having NRC (Noise Reduction coefficient) of 0.50 (minimum) as per IS 8225:1987, Light reflectance of 85% (minimum). Non combustible as per BS:476 (part-4), fire performance as per BS:476 (part 6 &amp;7), humidity resistance of 100%, thermal conductivity &lt; 0.043 W/m K as per ASTM 518:1991,in true horizontal level suspended on interlocking metal T-Grid of hot dipped galvanised iron section of 0.33mm thick (galvanized @ 120 grams per sqm including both sides) comprising of main-T runners of size 24x38 mm of length 3000 mm, cross - T of size 24x32 mm of length 1200 mm and secondary intermediate cross-T of size 24x32 mm of length 600mm to form grid module of size 600 x 600 mm, suspended from ceiling using galvanised mild steel items (galvanizing @ 80 grams per sqm) i.e. 50 mm long, 8 mm outer diameter M-6 dash fasteners, 6 mm dia fully threaded hanger rod upto 1000 mm length and L-shape level adjuster of size 85x25x25x2 mm. Galvanised iron perimeter wall angle of size 24x24x0.40 mm of length 3000 mm to be fixed on periphery wall / partition with the help of plastic rawl plugs at 450 mm center to center and 40 mm long dry wall S.S screws. The work shall be carried out as per specifications, drawing and as per directions of the Engineer-in-Charge. With 15 mm thick tegular edged light weight calcium silicate false ceiling tiles.</t>
    </r>
    <r>
      <rPr>
        <b/>
        <sz val="12"/>
        <rFont val="Times New Roman"/>
        <family val="1"/>
      </rPr>
      <t>(26.22.1)</t>
    </r>
  </si>
  <si>
    <r>
      <t xml:space="preserve">Half brick masonry with common burnt clay F.P.S. (non modular) bricks
of class designation 7.5 in superstructure above plinth level up to floor
V level. Cement mortar 1:4 (1 cement :4 coarse sand) </t>
    </r>
    <r>
      <rPr>
        <b/>
        <sz val="12"/>
        <rFont val="Times New Roman"/>
        <family val="1"/>
      </rPr>
      <t>( 6.13.2 )</t>
    </r>
  </si>
  <si>
    <r>
      <t xml:space="preserve">12 mm cement plaster of mix : 1:6 (1 cement: 6 coarse sand) </t>
    </r>
    <r>
      <rPr>
        <b/>
        <sz val="12"/>
        <rFont val="Times New Roman"/>
        <family val="1"/>
      </rPr>
      <t>( 13.4.2 )</t>
    </r>
  </si>
  <si>
    <r>
      <t xml:space="preserve">Providing and laying Vitrified tiles in floor with different sizes (thickness to be specified by the manufacturer), with water absorption less than 0.08% and conforming to IS:15622 , of approved brand &amp; manufacturer, in all colours and shade, laid with cement based high polymer modified quick set tile adhesive (water based) conforming to IS : 15477, in average 6 mm thickness, including grouting of joints (Payment for grouting of joints to be made separately). Size of Tile  600 x 600 mm </t>
    </r>
    <r>
      <rPr>
        <b/>
        <sz val="12"/>
        <rFont val="Times New Roman"/>
        <family val="1"/>
      </rPr>
      <t>(11.49.2)</t>
    </r>
  </si>
  <si>
    <r>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 For fixed portion       Anodised aluminium (anodised transparent or dyed to required shade according to IS: 1868, Minimum anodic coating of grade AC 15)</t>
    </r>
    <r>
      <rPr>
        <b/>
        <sz val="12"/>
        <rFont val="Times New Roman"/>
        <family val="1"/>
      </rPr>
      <t xml:space="preserve"> (21.1.1.1)</t>
    </r>
    <r>
      <rPr>
        <sz val="12"/>
        <rFont val="Times New Roman"/>
        <family val="1"/>
      </rPr>
      <t xml:space="preserve">                            </t>
    </r>
  </si>
  <si>
    <r>
      <t xml:space="preserve"> 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  Pre-laminated particle board with decorative lamination
on one side and balancing lamination on other side</t>
    </r>
    <r>
      <rPr>
        <b/>
        <sz val="12"/>
        <rFont val="Times New Roman"/>
        <family val="1"/>
      </rPr>
      <t xml:space="preserve"> (21.2.1)</t>
    </r>
    <r>
      <rPr>
        <sz val="12"/>
        <rFont val="Times New Roman"/>
        <family val="1"/>
      </rPr>
      <t xml:space="preserve">                            </t>
    </r>
  </si>
  <si>
    <r>
      <t>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5.50 mm thickness</t>
    </r>
    <r>
      <rPr>
        <b/>
        <sz val="12"/>
        <rFont val="Times New Roman"/>
        <family val="1"/>
      </rPr>
      <t>( 21.3.2)</t>
    </r>
    <r>
      <rPr>
        <sz val="12"/>
        <rFont val="Times New Roman"/>
        <family val="1"/>
      </rPr>
      <t xml:space="preserve">                            </t>
    </r>
  </si>
  <si>
    <r>
      <t>Providing and fixing Brass 100mm mortice latch and lock with 6 levers without pair of handles (best make of approved quality) for aluminium doors including necessary cutting and making good etc. complete.</t>
    </r>
    <r>
      <rPr>
        <b/>
        <sz val="12"/>
        <rFont val="Times New Roman"/>
        <family val="1"/>
      </rPr>
      <t>(21.13)</t>
    </r>
  </si>
  <si>
    <r>
      <t xml:space="preserve"> Providing and fixing white vitreous china laboratory sink with C.I. brackets, C.P. brass chain with rubber plug, 40 mm C.P brass waste and 40mm C.P. brass trap with necessary C.P. brass unions complete, including painting of fittings and brackets, cutting and making good the wall wherever required : Size 600x450x200 mm </t>
    </r>
    <r>
      <rPr>
        <b/>
        <sz val="12"/>
        <rFont val="Times New Roman"/>
        <family val="1"/>
      </rPr>
      <t>(17.11.2)</t>
    </r>
  </si>
  <si>
    <r>
      <t>Providing and fixing G.I. pipes complete with G.I. fittings and clamps, i/c cutting and making good the walls etc.Internal work - Exposed on wal</t>
    </r>
    <r>
      <rPr>
        <b/>
        <sz val="12"/>
        <rFont val="Times New Roman"/>
        <family val="1"/>
      </rPr>
      <t xml:space="preserve">l
 </t>
    </r>
    <r>
      <rPr>
        <sz val="12"/>
        <rFont val="Times New Roman"/>
        <family val="1"/>
      </rPr>
      <t xml:space="preserve">15 mm dia nominal bore   </t>
    </r>
    <r>
      <rPr>
        <b/>
        <sz val="12"/>
        <rFont val="Times New Roman"/>
        <family val="1"/>
      </rPr>
      <t>(18.10.1)</t>
    </r>
  </si>
  <si>
    <r>
      <t xml:space="preserve"> Providing and fixing C.P. brass bib cock of approved quality conforming to IS:8931 :15 mm nominal bore </t>
    </r>
    <r>
      <rPr>
        <b/>
        <sz val="12"/>
        <rFont val="Times New Roman"/>
        <family val="1"/>
      </rPr>
      <t>(18.49.1)</t>
    </r>
  </si>
  <si>
    <r>
      <t xml:space="preserve">Providing and fixing C.P. brass stop cock (concealed) of standard design and of approved make conforming to IS:8931. 15 mm nominal bore </t>
    </r>
    <r>
      <rPr>
        <b/>
        <sz val="12"/>
        <rFont val="Times New Roman"/>
        <family val="1"/>
      </rPr>
      <t>(18.52.1)</t>
    </r>
  </si>
  <si>
    <r>
      <t>Providing and laying gang saw cut 30 mm thick, mirror polished pre moulded and pre polished machine cut granite stone of required size and shape of approved shade, colour and texture in footpath, flooring in road side plazas and similar locations, laid over 20mm thick base of cement mortar 1:4 (1 cement : 4 coarse sand) including grouting the joints with white cement mixed with matching pigment, epoxy touch ups etc. complete as per direction of Engineer-in-Charge.  With granite stone of area less than 0.50 sqm.</t>
    </r>
    <r>
      <rPr>
        <b/>
        <sz val="12"/>
        <rFont val="Times New Roman"/>
        <family val="1"/>
      </rPr>
      <t>(16.87.1)</t>
    </r>
    <r>
      <rPr>
        <sz val="12"/>
        <rFont val="Times New Roman"/>
        <family val="1"/>
      </rPr>
      <t xml:space="preserve">                         </t>
    </r>
  </si>
  <si>
    <r>
      <t xml:space="preserve">Providing and laying in position specified grade of reinforced cement concrete excluding the cost of centering, shuttering, finishing and reinforcement - All work upto plinth level 1:1.5:3 (1 cement : 1.5 coarse sand (zone-III): 3 graded stone aggregate 20 mm nominal size) </t>
    </r>
    <r>
      <rPr>
        <b/>
        <sz val="12"/>
        <rFont val="Times New Roman"/>
        <family val="1"/>
      </rPr>
      <t>(5.1.2)</t>
    </r>
  </si>
  <si>
    <r>
      <t>Steel reinforcement for R.C.C. work including straightening, cutting, bending, placing in position and binding all complete upto plinth level. Thermo-Mechanically Treated bars of grade Fe-500D or more.</t>
    </r>
    <r>
      <rPr>
        <b/>
        <sz val="12"/>
        <rFont val="Times New Roman"/>
        <family val="1"/>
      </rPr>
      <t xml:space="preserve"> (5.22.6)</t>
    </r>
  </si>
  <si>
    <r>
      <t xml:space="preserve">Centering and shuttering including strutting, propping etc. and  removal of form for: Suspended floors, roofs, landings, balconies and access platform </t>
    </r>
    <r>
      <rPr>
        <b/>
        <sz val="12"/>
        <rFont val="Times New Roman"/>
        <family val="1"/>
      </rPr>
      <t>(5.9.3)</t>
    </r>
  </si>
  <si>
    <r>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r>
    <r>
      <rPr>
        <b/>
        <sz val="12"/>
        <rFont val="Times New Roman"/>
        <family val="1"/>
      </rPr>
      <t>(15.60)</t>
    </r>
  </si>
  <si>
    <t>Sqm</t>
  </si>
  <si>
    <t>Kg</t>
  </si>
  <si>
    <t>kg</t>
  </si>
  <si>
    <t>Mtrs</t>
  </si>
  <si>
    <t xml:space="preserve">cum         </t>
  </si>
  <si>
    <t>Name of Work: Providing and fixing false ceiling aluminium partition and painting, tiles, granite top and door window work in CMD division in Metallurgical Engineering, IIT (BHU), Varanasi.</t>
  </si>
  <si>
    <t>Demolishing brick work manually/ by mechanical means including stacking of serviceable material and disposal of unserviceable material within 50 metres lead as per direction of Engineer-in-charge.  In cement mortar  (15.7.4)</t>
  </si>
  <si>
    <t>Removing dry or oil bound distemper, water proofing cement paint and the like by scrapping, sand papering and preparing the surface smooth including necessary repairs to scratches etc. complete.(13.91)</t>
  </si>
  <si>
    <t>Providing and applying white cement based putty of average thickness 1 mm, of approved brand and manufacturer, over the plastered wall surface to prepare the surface even and smooth complete.  (13.80)</t>
  </si>
  <si>
    <t xml:space="preserve"> Distempering with oil bound washable distemper of approved brand and manufacture to give an even shade :  New work (two or more coats) over and including water tinnable priming coat with cement primer  (13.41.1)</t>
  </si>
  <si>
    <t xml:space="preserve"> Providing and laying in position cement concrete of specified grade excluding the cost of centering and shuttering - All work up to plinth level :   "1:2:4 (1 cement : 2 coarse sand (zone-III) : 4 graded stone aggregate 20 mm nominal size).  (4.1.3)</t>
  </si>
  <si>
    <t xml:space="preserve"> Steel work welded in built up sections/ framed work, including cutting, hoisting, fixing in position and applying a priming coat of approved steel primer using structural steel etc. as required. In gratings, frames, guard bar, ladder, railings, brackets, gates and similar works  (10.25.2)</t>
  </si>
  <si>
    <t xml:space="preserve">  Providing and fixing ISI marked flush door shutters conforming to IS : 2202 (Part I) decorative type, core of block board construction with frame of 1st class hard wood and well matched teak 3 ply veneering with vertical grains or cross bands and face veneers on both faces of shutters.  30 mm thick including ISI marked Stainless Steel butt hinges with necessary screws   (9.20.2)</t>
  </si>
  <si>
    <t xml:space="preserve"> Painting with synthetic enamel paint of approved brand and manufacture of required colour to give an even shade : Two or more coats on new work over an under coat of suitable shade with ordinary paint of approved brand and manufacture   (13.62.1)</t>
  </si>
  <si>
    <t xml:space="preserve"> Providing and fixing aluminium handles, ISI marked, anodised (anodic coating not less than grade AC 10 as per IS : 1868) transparent or dyed to required colour or shade, with necessary screws etc. complete :   125 mm (9.100.1)</t>
  </si>
  <si>
    <t>Providing and fixing aluminium tower bolts, ISI marked, anodised (anodic coating not less than grade AC 10 as per IS : 1868 ) transparent or dyed to required colour or shade, with necessary screws etc. complete : 300x10 mm (9.97.1)</t>
  </si>
  <si>
    <t>Providing and fixing aluminium sliding door bolts, ISI marked anodised (anodic coating not less than grade AC 10 as per IS : 1868), transparent or dyed to required colour or shade, with nuts and screws etc. complete : 300x16 mm  (9.96.1)</t>
  </si>
  <si>
    <t xml:space="preserve"> Providing and fixing false ceiling at all heights with integral densified calcium silicate reinforced with fibre and natural filler false ceiling tiles of Size 595x595mm of approved texture, design and patterns having NRC (Noise Reduction coefficient) of 0.50 (minimum) as per IS 8225:1987, Light reflectance of 85% (minimum). Non combustible as per BS:476 (part-4), fire performance as per BS:476 (part 6 &amp;7), humidity resistance of 100%, thermal conductivity &lt; 0.043 W/m K as per ASTM 518:1991,in true horizontal level suspended on interlocking metal T-Grid of hot dipped galvanised iron section of 0.33mm thick (galvanized @ 120 grams per sqm including both sides) comprising of main-T runners of size 24x38 mm of length 3000 mm, cross - T of size 24x32 mm of length 1200 mm and secondary intermediate cross-T of size 24x32 mm of length 600mm to form grid module of size 600 x 600 mm, suspended from ceiling using galvanised mild steel items (galvanizing @ 80 grams per sqm) i.e. 50 mm long, 8 mm outer diameter M-6 dash fasteners, 6 mm dia fully threaded hanger rod upto 1000 mm length and L-shape level adjuster of size 85x25x25x2 mm. Galvanised iron perimeter wall angle of size 24x24x0.40 mm of length 3000 mm to be fixed on periphery wall / partition with the help of plastic rawl plugs at 450 mm center to center and 40 mm long dry wall S.S screws. The work shall be carried out as per specifications, drawing and as per directions of the Engineer-in-Charge. With 15 mm thick tegular edged light weight calcium silicate false ceiling tiles.(26.22.1)</t>
  </si>
  <si>
    <t>Half brick masonry with common burnt clay F.P.S. (non modular) bricks
of class designation 7.5 in superstructure above plinth level up to floor
V level. Cement mortar 1:4 (1 cement :4 coarse sand) ( 6.13.2 )</t>
  </si>
  <si>
    <t>12 mm cement plaster of mix : 1:6 (1 cement: 6 coarse sand) ( 13.4.2 )</t>
  </si>
  <si>
    <t>Providing and laying Vitrified tiles in floor with different sizes (thickness to be specified by the manufacturer), with water absorption less than 0.08% and conforming to IS:15622 , of approved brand &amp; manufacturer, in all colours and shade, laid with cement based high polymer modified quick set tile adhesive (water based) conforming to IS : 15477, in average 6 mm thickness, including grouting of joints (Payment for grouting of joints to be made separately). Size of Tile  600 x 600 mm (11.49.2)</t>
  </si>
  <si>
    <t xml:space="preserve">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 For fixed portion       Anodised aluminium (anodised transparent or dyed to required shade according to IS: 1868, Minimum anodic coating of grade AC 15) (21.1.1.1)                            </t>
  </si>
  <si>
    <t xml:space="preserve"> 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  Pre-laminated particle board with decorative lamination
on one side and balancing lamination on other side (21.2.1)                            </t>
  </si>
  <si>
    <t xml:space="preserve">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5.50 mm thickness( 21.3.2)                            </t>
  </si>
  <si>
    <t>Providing and fixing Brass 100mm mortice latch and lock with 6 levers without pair of handles (best make of approved quality) for aluminium doors including necessary cutting and making good etc. complete.(21.13)</t>
  </si>
  <si>
    <t xml:space="preserve"> Providing and fixing white vitreous china laboratory sink with C.I. brackets, C.P. brass chain with rubber plug, 40 mm C.P brass waste and 40mm C.P. brass trap with necessary C.P. brass unions complete, including painting of fittings and brackets, cutting and making good the wall wherever required : Size 600x450x200 mm (17.11.2)</t>
  </si>
  <si>
    <t>Providing and fixing G.I. pipes complete with G.I. fittings and clamps, i/c cutting and making good the walls etc.Internal work - Exposed on wall
 15 mm dia nominal bore   (18.10.1)</t>
  </si>
  <si>
    <t xml:space="preserve"> Providing and fixing C.P. brass bib cock of approved quality conforming to IS:8931 :15 mm nominal bore (18.49.1)</t>
  </si>
  <si>
    <t>Providing and fixing C.P. brass stop cock (concealed) of standard design and of approved make conforming to IS:8931. 15 mm nominal bore (18.52.1)</t>
  </si>
  <si>
    <t xml:space="preserve">Providing and laying gang saw cut 30 mm thick, mirror polished pre moulded and pre polished machine cut granite stone of required size and shape of approved shade, colour and texture in footpath, flooring in road side plazas and similar locations, laid over 20mm thick base of cement mortar 1:4 (1 cement : 4 coarse sand) including grouting the joints with white cement mixed with matching pigment, epoxy touch ups etc. complete as per direction of Engineer-in-Charge.  With granite stone of area less than 0.50 sqm.(16.87.1)                         </t>
  </si>
  <si>
    <t>Providing and laying in position specified grade of reinforced cement concrete excluding the cost of centering, shuttering, finishing and reinforcement - All work upto plinth level 1:1.5:3 (1 cement : 1.5 coarse sand (zone-III): 3 graded stone aggregate 20 mm nominal size) (5.1.2)</t>
  </si>
  <si>
    <t>Steel reinforcement for R.C.C. work including straightening, cutting, bending, placing in position and binding all complete upto plinth level. Thermo-Mechanically Treated bars of grade Fe-500D or more. (5.22.6)</t>
  </si>
  <si>
    <t>Centering and shuttering including strutting, propping etc. and  removal of form for: Suspended floors, roofs, landings, balconies and access platform (5.9.3)</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</si>
  <si>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involved.(15.60)</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</si>
</sst>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b/>
      <sz val="12"/>
      <name val="Times New Roman"/>
      <family val="1"/>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thin"/>
      <right style="thin"/>
      <top/>
      <bottom style="thin"/>
    </border>
    <border>
      <left/>
      <right/>
      <top style="thin"/>
      <bottom style="hair"/>
    </border>
    <border>
      <left style="thin"/>
      <right style="thin"/>
      <top style="thin"/>
      <bottom style="thin"/>
    </border>
    <border>
      <left style="thin"/>
      <right style="thin"/>
      <top style="dotted"/>
      <bottom style="thin"/>
    </border>
    <border>
      <left/>
      <right style="thin"/>
      <top style="thin"/>
      <bottom style="thin"/>
    </border>
    <border>
      <left style="thin"/>
      <right/>
      <top/>
      <bottom style="thin"/>
    </border>
    <border>
      <left style="thin"/>
      <right style="thin"/>
      <top style="hair"/>
      <bottom style="thin"/>
    </border>
    <border>
      <left/>
      <right/>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0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41" fillId="0" borderId="22" xfId="0" applyFont="1" applyFill="1" applyBorder="1" applyAlignment="1">
      <alignment horizontal="left" vertical="top" wrapText="1" shrinkToFit="1"/>
    </xf>
    <xf numFmtId="173" fontId="61" fillId="0" borderId="22" xfId="0" applyNumberFormat="1" applyFont="1" applyFill="1" applyBorder="1" applyAlignment="1">
      <alignment horizontal="center" wrapText="1"/>
    </xf>
    <xf numFmtId="0" fontId="41" fillId="0" borderId="23" xfId="0" applyFont="1" applyFill="1" applyBorder="1" applyAlignment="1">
      <alignment horizontal="justify" vertical="top" wrapText="1"/>
    </xf>
    <xf numFmtId="0" fontId="41" fillId="0" borderId="24" xfId="0" applyFont="1" applyFill="1" applyBorder="1" applyAlignment="1">
      <alignment horizontal="left" vertical="top" wrapText="1" shrinkToFit="1"/>
    </xf>
    <xf numFmtId="0" fontId="41" fillId="0" borderId="24" xfId="0" applyNumberFormat="1" applyFont="1" applyFill="1" applyBorder="1" applyAlignment="1">
      <alignment horizontal="left" vertical="top" wrapText="1" shrinkToFit="1"/>
    </xf>
    <xf numFmtId="0" fontId="41" fillId="0" borderId="22" xfId="0" applyNumberFormat="1" applyFont="1" applyFill="1" applyBorder="1" applyAlignment="1">
      <alignment horizontal="left" vertical="top" wrapText="1" shrinkToFit="1"/>
    </xf>
    <xf numFmtId="0" fontId="41" fillId="0" borderId="25" xfId="0" applyNumberFormat="1" applyFont="1" applyFill="1" applyBorder="1" applyAlignment="1">
      <alignment horizontal="left" vertical="top" wrapText="1" shrinkToFit="1"/>
    </xf>
    <xf numFmtId="0" fontId="41" fillId="0" borderId="26" xfId="0" applyFont="1" applyFill="1" applyBorder="1" applyAlignment="1">
      <alignment horizontal="justify" vertical="top" wrapText="1"/>
    </xf>
    <xf numFmtId="0" fontId="41" fillId="0" borderId="27" xfId="0" applyFont="1" applyFill="1" applyBorder="1" applyAlignment="1">
      <alignment horizontal="left" wrapText="1"/>
    </xf>
    <xf numFmtId="173" fontId="61" fillId="0" borderId="22" xfId="0" applyNumberFormat="1" applyFont="1" applyFill="1" applyBorder="1" applyAlignment="1">
      <alignment horizontal="center" vertical="center" wrapText="1"/>
    </xf>
    <xf numFmtId="0" fontId="41" fillId="0" borderId="28" xfId="0" applyFont="1" applyFill="1" applyBorder="1" applyAlignment="1">
      <alignment horizontal="justify" vertical="top" wrapText="1"/>
    </xf>
    <xf numFmtId="0" fontId="41" fillId="0" borderId="28" xfId="0" applyFont="1" applyFill="1" applyBorder="1" applyAlignment="1">
      <alignment horizontal="center" wrapText="1"/>
    </xf>
    <xf numFmtId="0" fontId="41" fillId="0" borderId="29" xfId="0" applyFont="1" applyFill="1" applyBorder="1" applyAlignment="1">
      <alignment horizontal="justify" vertical="top" wrapText="1"/>
    </xf>
    <xf numFmtId="2" fontId="41" fillId="0" borderId="22" xfId="0" applyNumberFormat="1" applyFont="1" applyFill="1" applyBorder="1" applyAlignment="1">
      <alignment horizontal="center" wrapText="1"/>
    </xf>
    <xf numFmtId="173" fontId="61" fillId="0" borderId="24" xfId="0" applyNumberFormat="1" applyFont="1" applyFill="1" applyBorder="1" applyAlignment="1">
      <alignment horizontal="center" wrapText="1"/>
    </xf>
    <xf numFmtId="0" fontId="41" fillId="0" borderId="28" xfId="0" applyFont="1" applyFill="1" applyBorder="1" applyAlignment="1">
      <alignment horizontal="justify" vertical="top" wrapText="1" shrinkToFit="1"/>
    </xf>
    <xf numFmtId="0" fontId="41" fillId="0" borderId="28" xfId="0" applyFont="1" applyFill="1" applyBorder="1" applyAlignment="1">
      <alignment horizontal="center" wrapText="1" shrinkToFit="1"/>
    </xf>
    <xf numFmtId="0" fontId="41" fillId="0" borderId="24" xfId="0" applyFont="1" applyFill="1" applyBorder="1" applyAlignment="1">
      <alignment horizontal="justify" vertical="top" wrapText="1" shrinkToFit="1"/>
    </xf>
    <xf numFmtId="0" fontId="41" fillId="0" borderId="24" xfId="0" applyFont="1" applyFill="1" applyBorder="1" applyAlignment="1">
      <alignment horizontal="center" wrapText="1" shrinkToFit="1"/>
    </xf>
    <xf numFmtId="0" fontId="41" fillId="0" borderId="22" xfId="0" applyFont="1" applyFill="1" applyBorder="1" applyAlignment="1">
      <alignment horizontal="justify" vertical="top" wrapText="1" shrinkToFit="1"/>
    </xf>
    <xf numFmtId="0" fontId="41" fillId="0" borderId="22" xfId="0" applyFont="1" applyFill="1" applyBorder="1" applyAlignment="1">
      <alignment horizontal="center" wrapText="1" shrinkToFi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4"/>
  <sheetViews>
    <sheetView showGridLines="0" zoomScale="70" zoomScaleNormal="70" zoomScalePageLayoutView="0" workbookViewId="0" topLeftCell="A1">
      <selection activeCell="A5" sqref="A5:BC5"/>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1" t="str">
        <f>B2&amp;" BoQ"</f>
        <v>Percentage BoQ</v>
      </c>
      <c r="B1" s="81"/>
      <c r="C1" s="81"/>
      <c r="D1" s="81"/>
      <c r="E1" s="81"/>
      <c r="F1" s="81"/>
      <c r="G1" s="81"/>
      <c r="H1" s="81"/>
      <c r="I1" s="81"/>
      <c r="J1" s="81"/>
      <c r="K1" s="81"/>
      <c r="L1" s="81"/>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2" t="s">
        <v>69</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IE4" s="10"/>
      <c r="IF4" s="10"/>
      <c r="IG4" s="10"/>
      <c r="IH4" s="10"/>
      <c r="II4" s="10"/>
    </row>
    <row r="5" spans="1:243" s="9" customFormat="1" ht="36" customHeight="1">
      <c r="A5" s="82" t="s">
        <v>122</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IE5" s="10"/>
      <c r="IF5" s="10"/>
      <c r="IG5" s="10"/>
      <c r="IH5" s="10"/>
      <c r="II5" s="10"/>
    </row>
    <row r="6" spans="1:243" s="9" customFormat="1" ht="27" customHeight="1">
      <c r="A6" s="82" t="s">
        <v>88</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IE6" s="10"/>
      <c r="IF6" s="10"/>
      <c r="IG6" s="10"/>
      <c r="IH6" s="10"/>
      <c r="II6" s="10"/>
    </row>
    <row r="7" spans="1:243" s="9" customFormat="1" ht="13.5" hidden="1">
      <c r="A7" s="83" t="s">
        <v>7</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IE7" s="10"/>
      <c r="IF7" s="10"/>
      <c r="IG7" s="10"/>
      <c r="IH7" s="10"/>
      <c r="II7" s="10"/>
    </row>
    <row r="8" spans="1:243" s="12" customFormat="1" ht="54.75">
      <c r="A8" s="11" t="s">
        <v>66</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IE8" s="13"/>
      <c r="IF8" s="13"/>
      <c r="IG8" s="13"/>
      <c r="IH8" s="13"/>
      <c r="II8" s="13"/>
    </row>
    <row r="9" spans="1:243" s="14" customFormat="1" ht="13.5">
      <c r="A9" s="79" t="s">
        <v>8</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79</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81</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81</v>
      </c>
      <c r="IC13" s="38" t="s">
        <v>34</v>
      </c>
      <c r="IE13" s="39"/>
      <c r="IF13" s="39" t="s">
        <v>35</v>
      </c>
      <c r="IG13" s="39" t="s">
        <v>36</v>
      </c>
      <c r="IH13" s="39">
        <v>10</v>
      </c>
      <c r="II13" s="39" t="s">
        <v>37</v>
      </c>
    </row>
    <row r="14" spans="1:243" s="38" customFormat="1" ht="55.5" customHeight="1">
      <c r="A14" s="22">
        <v>1</v>
      </c>
      <c r="B14" s="87" t="s">
        <v>89</v>
      </c>
      <c r="C14" s="24" t="s">
        <v>38</v>
      </c>
      <c r="D14" s="78">
        <v>2</v>
      </c>
      <c r="E14" s="88" t="s">
        <v>82</v>
      </c>
      <c r="F14" s="78">
        <v>1469.9</v>
      </c>
      <c r="G14" s="41"/>
      <c r="H14" s="42"/>
      <c r="I14" s="40" t="s">
        <v>40</v>
      </c>
      <c r="J14" s="43">
        <f aca="true" t="shared" si="0" ref="J14:J24">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2939.8</v>
      </c>
      <c r="BB14" s="48">
        <f aca="true" t="shared" si="2" ref="BB14:BB24">BA14+SUM(N14:AZ14)</f>
        <v>2939.8</v>
      </c>
      <c r="BC14" s="37" t="str">
        <f aca="true" t="shared" si="3" ref="BC14:BC24">SpellNumber(L14,BB14)</f>
        <v>INR  Two Thousand Nine Hundred &amp; Thirty Nine  and Paise Eighty Only</v>
      </c>
      <c r="IA14" s="38">
        <v>1</v>
      </c>
      <c r="IB14" s="77" t="s">
        <v>123</v>
      </c>
      <c r="IC14" s="38" t="s">
        <v>38</v>
      </c>
      <c r="ID14" s="38">
        <v>2</v>
      </c>
      <c r="IE14" s="39" t="s">
        <v>82</v>
      </c>
      <c r="IF14" s="39" t="s">
        <v>42</v>
      </c>
      <c r="IG14" s="39" t="s">
        <v>36</v>
      </c>
      <c r="IH14" s="39">
        <v>123.223</v>
      </c>
      <c r="II14" s="39" t="s">
        <v>39</v>
      </c>
    </row>
    <row r="15" spans="1:243" s="38" customFormat="1" ht="64.5" customHeight="1">
      <c r="A15" s="22">
        <v>2</v>
      </c>
      <c r="B15" s="89" t="s">
        <v>90</v>
      </c>
      <c r="C15" s="24" t="s">
        <v>43</v>
      </c>
      <c r="D15" s="78">
        <v>155</v>
      </c>
      <c r="E15" s="88" t="s">
        <v>117</v>
      </c>
      <c r="F15" s="78">
        <v>18.25</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2828.75</v>
      </c>
      <c r="BB15" s="48">
        <f t="shared" si="2"/>
        <v>2828.75</v>
      </c>
      <c r="BC15" s="37" t="str">
        <f t="shared" si="3"/>
        <v>INR  Two Thousand Eight Hundred &amp; Twenty Eight  and Paise Seventy Five Only</v>
      </c>
      <c r="IA15" s="38">
        <v>2</v>
      </c>
      <c r="IB15" s="77" t="s">
        <v>124</v>
      </c>
      <c r="IC15" s="38" t="s">
        <v>43</v>
      </c>
      <c r="ID15" s="38">
        <v>155</v>
      </c>
      <c r="IE15" s="39" t="s">
        <v>117</v>
      </c>
      <c r="IF15" s="39" t="s">
        <v>44</v>
      </c>
      <c r="IG15" s="39" t="s">
        <v>45</v>
      </c>
      <c r="IH15" s="39">
        <v>213</v>
      </c>
      <c r="II15" s="39" t="s">
        <v>39</v>
      </c>
    </row>
    <row r="16" spans="1:243" s="38" customFormat="1" ht="33" customHeight="1">
      <c r="A16" s="22">
        <v>3</v>
      </c>
      <c r="B16" s="90" t="s">
        <v>91</v>
      </c>
      <c r="C16" s="24" t="s">
        <v>46</v>
      </c>
      <c r="D16" s="78">
        <v>65</v>
      </c>
      <c r="E16" s="88" t="s">
        <v>117</v>
      </c>
      <c r="F16" s="78">
        <v>115.15</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7484.75</v>
      </c>
      <c r="BB16" s="48">
        <f t="shared" si="2"/>
        <v>7484.75</v>
      </c>
      <c r="BC16" s="37" t="str">
        <f t="shared" si="3"/>
        <v>INR  Seven Thousand Four Hundred &amp; Eighty Four  and Paise Seventy Five Only</v>
      </c>
      <c r="IA16" s="38">
        <v>3</v>
      </c>
      <c r="IB16" s="77" t="s">
        <v>125</v>
      </c>
      <c r="IC16" s="38" t="s">
        <v>46</v>
      </c>
      <c r="ID16" s="38">
        <v>65</v>
      </c>
      <c r="IE16" s="39" t="s">
        <v>117</v>
      </c>
      <c r="IF16" s="39" t="s">
        <v>35</v>
      </c>
      <c r="IG16" s="39" t="s">
        <v>47</v>
      </c>
      <c r="IH16" s="39">
        <v>10</v>
      </c>
      <c r="II16" s="39" t="s">
        <v>39</v>
      </c>
    </row>
    <row r="17" spans="1:243" s="38" customFormat="1" ht="54.75" customHeight="1">
      <c r="A17" s="22">
        <v>4</v>
      </c>
      <c r="B17" s="87" t="s">
        <v>92</v>
      </c>
      <c r="C17" s="24" t="s">
        <v>48</v>
      </c>
      <c r="D17" s="78">
        <v>340</v>
      </c>
      <c r="E17" s="88" t="s">
        <v>117</v>
      </c>
      <c r="F17" s="78">
        <v>153.45</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52173</v>
      </c>
      <c r="BB17" s="48">
        <f t="shared" si="2"/>
        <v>52173</v>
      </c>
      <c r="BC17" s="37" t="str">
        <f t="shared" si="3"/>
        <v>INR  Fifty Two Thousand One Hundred &amp; Seventy Three  Only</v>
      </c>
      <c r="IA17" s="38">
        <v>4</v>
      </c>
      <c r="IB17" s="77" t="s">
        <v>126</v>
      </c>
      <c r="IC17" s="38" t="s">
        <v>48</v>
      </c>
      <c r="ID17" s="38">
        <v>340</v>
      </c>
      <c r="IE17" s="39" t="s">
        <v>117</v>
      </c>
      <c r="IF17" s="39" t="s">
        <v>49</v>
      </c>
      <c r="IG17" s="39" t="s">
        <v>50</v>
      </c>
      <c r="IH17" s="39">
        <v>10</v>
      </c>
      <c r="II17" s="39" t="s">
        <v>39</v>
      </c>
    </row>
    <row r="18" spans="1:243" s="38" customFormat="1" ht="66" customHeight="1">
      <c r="A18" s="22">
        <v>5</v>
      </c>
      <c r="B18" s="91" t="s">
        <v>93</v>
      </c>
      <c r="C18" s="24" t="s">
        <v>51</v>
      </c>
      <c r="D18" s="78">
        <v>1</v>
      </c>
      <c r="E18" s="88" t="s">
        <v>82</v>
      </c>
      <c r="F18" s="78">
        <v>6788.6</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6788.6</v>
      </c>
      <c r="BB18" s="48">
        <f t="shared" si="2"/>
        <v>6788.6</v>
      </c>
      <c r="BC18" s="37" t="str">
        <f t="shared" si="3"/>
        <v>INR  Six Thousand Seven Hundred &amp; Eighty Eight  and Paise Sixty Only</v>
      </c>
      <c r="IA18" s="38">
        <v>5</v>
      </c>
      <c r="IB18" s="77" t="s">
        <v>127</v>
      </c>
      <c r="IC18" s="38" t="s">
        <v>51</v>
      </c>
      <c r="ID18" s="38">
        <v>1</v>
      </c>
      <c r="IE18" s="39" t="s">
        <v>82</v>
      </c>
      <c r="IF18" s="39" t="s">
        <v>42</v>
      </c>
      <c r="IG18" s="39" t="s">
        <v>36</v>
      </c>
      <c r="IH18" s="39">
        <v>123.223</v>
      </c>
      <c r="II18" s="39" t="s">
        <v>39</v>
      </c>
    </row>
    <row r="19" spans="1:243" s="38" customFormat="1" ht="72" customHeight="1">
      <c r="A19" s="22">
        <v>6</v>
      </c>
      <c r="B19" s="92" t="s">
        <v>94</v>
      </c>
      <c r="C19" s="24" t="s">
        <v>52</v>
      </c>
      <c r="D19" s="78">
        <v>86</v>
      </c>
      <c r="E19" s="88" t="s">
        <v>118</v>
      </c>
      <c r="F19" s="78">
        <v>131</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11266</v>
      </c>
      <c r="BB19" s="48">
        <f t="shared" si="2"/>
        <v>11266</v>
      </c>
      <c r="BC19" s="37" t="str">
        <f t="shared" si="3"/>
        <v>INR  Eleven Thousand Two Hundred &amp; Sixty Six  Only</v>
      </c>
      <c r="IA19" s="38">
        <v>6</v>
      </c>
      <c r="IB19" s="77" t="s">
        <v>128</v>
      </c>
      <c r="IC19" s="38" t="s">
        <v>52</v>
      </c>
      <c r="ID19" s="38">
        <v>86</v>
      </c>
      <c r="IE19" s="39" t="s">
        <v>118</v>
      </c>
      <c r="IF19" s="39" t="s">
        <v>44</v>
      </c>
      <c r="IG19" s="39" t="s">
        <v>45</v>
      </c>
      <c r="IH19" s="39">
        <v>213</v>
      </c>
      <c r="II19" s="39" t="s">
        <v>39</v>
      </c>
    </row>
    <row r="20" spans="1:243" s="38" customFormat="1" ht="80.25" customHeight="1">
      <c r="A20" s="22">
        <v>7</v>
      </c>
      <c r="B20" s="93" t="s">
        <v>95</v>
      </c>
      <c r="C20" s="24" t="s">
        <v>53</v>
      </c>
      <c r="D20" s="78">
        <v>10</v>
      </c>
      <c r="E20" s="88" t="s">
        <v>117</v>
      </c>
      <c r="F20" s="78">
        <v>2756.35</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27563.5</v>
      </c>
      <c r="BB20" s="48">
        <f t="shared" si="2"/>
        <v>27563.5</v>
      </c>
      <c r="BC20" s="37" t="str">
        <f t="shared" si="3"/>
        <v>INR  Twenty Seven Thousand Five Hundred &amp; Sixty Three  and Paise Fifty Only</v>
      </c>
      <c r="IA20" s="38">
        <v>7</v>
      </c>
      <c r="IB20" s="77" t="s">
        <v>129</v>
      </c>
      <c r="IC20" s="38" t="s">
        <v>53</v>
      </c>
      <c r="ID20" s="38">
        <v>10</v>
      </c>
      <c r="IE20" s="39" t="s">
        <v>117</v>
      </c>
      <c r="IF20" s="39" t="s">
        <v>35</v>
      </c>
      <c r="IG20" s="39" t="s">
        <v>47</v>
      </c>
      <c r="IH20" s="39">
        <v>10</v>
      </c>
      <c r="II20" s="39" t="s">
        <v>39</v>
      </c>
    </row>
    <row r="21" spans="1:243" s="38" customFormat="1" ht="57" customHeight="1">
      <c r="A21" s="22">
        <v>8</v>
      </c>
      <c r="B21" s="93" t="s">
        <v>96</v>
      </c>
      <c r="C21" s="24" t="s">
        <v>54</v>
      </c>
      <c r="D21" s="78">
        <v>4</v>
      </c>
      <c r="E21" s="88" t="s">
        <v>117</v>
      </c>
      <c r="F21" s="78">
        <v>177.15</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708.6</v>
      </c>
      <c r="BB21" s="48">
        <f t="shared" si="2"/>
        <v>708.6</v>
      </c>
      <c r="BC21" s="37" t="str">
        <f t="shared" si="3"/>
        <v>INR  Seven Hundred &amp; Eight  and Paise Sixty Only</v>
      </c>
      <c r="IA21" s="38">
        <v>8</v>
      </c>
      <c r="IB21" s="38" t="s">
        <v>130</v>
      </c>
      <c r="IC21" s="38" t="s">
        <v>54</v>
      </c>
      <c r="ID21" s="38">
        <v>4</v>
      </c>
      <c r="IE21" s="39" t="s">
        <v>117</v>
      </c>
      <c r="IF21" s="39" t="s">
        <v>49</v>
      </c>
      <c r="IG21" s="39" t="s">
        <v>50</v>
      </c>
      <c r="IH21" s="39">
        <v>10</v>
      </c>
      <c r="II21" s="39" t="s">
        <v>39</v>
      </c>
    </row>
    <row r="22" spans="1:243" s="38" customFormat="1" ht="51" customHeight="1">
      <c r="A22" s="22">
        <v>9</v>
      </c>
      <c r="B22" s="93" t="s">
        <v>97</v>
      </c>
      <c r="C22" s="24" t="s">
        <v>55</v>
      </c>
      <c r="D22" s="78">
        <v>6</v>
      </c>
      <c r="E22" s="88" t="s">
        <v>39</v>
      </c>
      <c r="F22" s="78">
        <v>59.65</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357.9</v>
      </c>
      <c r="BB22" s="48">
        <f t="shared" si="2"/>
        <v>357.9</v>
      </c>
      <c r="BC22" s="37" t="str">
        <f t="shared" si="3"/>
        <v>INR  Three Hundred &amp; Fifty Seven  and Paise Ninety Only</v>
      </c>
      <c r="IA22" s="38">
        <v>9</v>
      </c>
      <c r="IB22" s="77" t="s">
        <v>131</v>
      </c>
      <c r="IC22" s="38" t="s">
        <v>55</v>
      </c>
      <c r="ID22" s="38">
        <v>6</v>
      </c>
      <c r="IE22" s="39" t="s">
        <v>39</v>
      </c>
      <c r="IF22" s="39" t="s">
        <v>42</v>
      </c>
      <c r="IG22" s="39" t="s">
        <v>36</v>
      </c>
      <c r="IH22" s="39">
        <v>123.223</v>
      </c>
      <c r="II22" s="39" t="s">
        <v>39</v>
      </c>
    </row>
    <row r="23" spans="1:243" s="38" customFormat="1" ht="69.75" customHeight="1">
      <c r="A23" s="22">
        <v>10</v>
      </c>
      <c r="B23" s="93" t="s">
        <v>98</v>
      </c>
      <c r="C23" s="24" t="s">
        <v>56</v>
      </c>
      <c r="D23" s="78">
        <v>3</v>
      </c>
      <c r="E23" s="88" t="s">
        <v>39</v>
      </c>
      <c r="F23" s="78">
        <v>116.8</v>
      </c>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350.4</v>
      </c>
      <c r="BB23" s="48">
        <f t="shared" si="2"/>
        <v>350.4</v>
      </c>
      <c r="BC23" s="37" t="str">
        <f t="shared" si="3"/>
        <v>INR  Three Hundred &amp; Fifty  and Paise Forty Only</v>
      </c>
      <c r="IA23" s="38">
        <v>10</v>
      </c>
      <c r="IB23" s="77" t="s">
        <v>132</v>
      </c>
      <c r="IC23" s="38" t="s">
        <v>56</v>
      </c>
      <c r="ID23" s="38">
        <v>3</v>
      </c>
      <c r="IE23" s="39" t="s">
        <v>39</v>
      </c>
      <c r="IF23" s="39" t="s">
        <v>44</v>
      </c>
      <c r="IG23" s="39" t="s">
        <v>45</v>
      </c>
      <c r="IH23" s="39">
        <v>213</v>
      </c>
      <c r="II23" s="39" t="s">
        <v>39</v>
      </c>
    </row>
    <row r="24" spans="1:243" s="38" customFormat="1" ht="48" customHeight="1">
      <c r="A24" s="22">
        <v>11</v>
      </c>
      <c r="B24" s="93" t="s">
        <v>99</v>
      </c>
      <c r="C24" s="24" t="s">
        <v>57</v>
      </c>
      <c r="D24" s="78">
        <v>3</v>
      </c>
      <c r="E24" s="88" t="s">
        <v>39</v>
      </c>
      <c r="F24" s="78">
        <v>257.15</v>
      </c>
      <c r="G24" s="41"/>
      <c r="H24" s="41"/>
      <c r="I24" s="40" t="s">
        <v>40</v>
      </c>
      <c r="J24" s="43">
        <f t="shared" si="0"/>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771.45</v>
      </c>
      <c r="BB24" s="48">
        <f t="shared" si="2"/>
        <v>771.45</v>
      </c>
      <c r="BC24" s="37" t="str">
        <f t="shared" si="3"/>
        <v>INR  Seven Hundred &amp; Seventy One  and Paise Forty Five Only</v>
      </c>
      <c r="IA24" s="38">
        <v>11</v>
      </c>
      <c r="IB24" s="77" t="s">
        <v>133</v>
      </c>
      <c r="IC24" s="38" t="s">
        <v>57</v>
      </c>
      <c r="ID24" s="38">
        <v>3</v>
      </c>
      <c r="IE24" s="39" t="s">
        <v>39</v>
      </c>
      <c r="IF24" s="39" t="s">
        <v>35</v>
      </c>
      <c r="IG24" s="39" t="s">
        <v>47</v>
      </c>
      <c r="IH24" s="39">
        <v>10</v>
      </c>
      <c r="II24" s="39" t="s">
        <v>39</v>
      </c>
    </row>
    <row r="25" spans="1:243" s="38" customFormat="1" ht="294.75" customHeight="1">
      <c r="A25" s="22">
        <v>12</v>
      </c>
      <c r="B25" s="94" t="s">
        <v>100</v>
      </c>
      <c r="C25" s="24" t="s">
        <v>80</v>
      </c>
      <c r="D25" s="78">
        <v>78</v>
      </c>
      <c r="E25" s="88" t="s">
        <v>117</v>
      </c>
      <c r="F25" s="78">
        <v>1688.8</v>
      </c>
      <c r="G25" s="41"/>
      <c r="H25" s="41"/>
      <c r="I25" s="40" t="s">
        <v>40</v>
      </c>
      <c r="J25" s="43">
        <f aca="true" t="shared" si="4" ref="J25:J39">IF(I25="Less(-)",-1,1)</f>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39">total_amount_ba($B$2,$D$2,D25,F25,J25,K25,M25)</f>
        <v>131726.4</v>
      </c>
      <c r="BB25" s="48">
        <f aca="true" t="shared" si="6" ref="BB25:BB39">BA25+SUM(N25:AZ25)</f>
        <v>131726.4</v>
      </c>
      <c r="BC25" s="37" t="str">
        <f aca="true" t="shared" si="7" ref="BC25:BC39">SpellNumber(L25,BB25)</f>
        <v>INR  One Lakh Thirty One Thousand Seven Hundred &amp; Twenty Six  and Paise Forty Only</v>
      </c>
      <c r="IA25" s="38">
        <v>12</v>
      </c>
      <c r="IB25" s="77" t="s">
        <v>134</v>
      </c>
      <c r="IC25" s="38" t="s">
        <v>80</v>
      </c>
      <c r="ID25" s="38">
        <v>78</v>
      </c>
      <c r="IE25" s="39" t="s">
        <v>117</v>
      </c>
      <c r="IF25" s="39" t="s">
        <v>42</v>
      </c>
      <c r="IG25" s="39" t="s">
        <v>36</v>
      </c>
      <c r="IH25" s="39">
        <v>123.223</v>
      </c>
      <c r="II25" s="39" t="s">
        <v>39</v>
      </c>
    </row>
    <row r="26" spans="1:243" s="38" customFormat="1" ht="48" customHeight="1">
      <c r="A26" s="22">
        <v>13</v>
      </c>
      <c r="B26" s="95" t="s">
        <v>101</v>
      </c>
      <c r="C26" s="24" t="s">
        <v>58</v>
      </c>
      <c r="D26" s="78">
        <v>41</v>
      </c>
      <c r="E26" s="96" t="s">
        <v>68</v>
      </c>
      <c r="F26" s="78">
        <v>932.1</v>
      </c>
      <c r="G26" s="41"/>
      <c r="H26" s="41"/>
      <c r="I26" s="40" t="s">
        <v>40</v>
      </c>
      <c r="J26" s="43">
        <f t="shared" si="4"/>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38216.1</v>
      </c>
      <c r="BB26" s="48">
        <f t="shared" si="6"/>
        <v>38216.1</v>
      </c>
      <c r="BC26" s="37" t="str">
        <f t="shared" si="7"/>
        <v>INR  Thirty Eight Thousand Two Hundred &amp; Sixteen  and Paise Ten Only</v>
      </c>
      <c r="IA26" s="38">
        <v>13</v>
      </c>
      <c r="IB26" s="77" t="s">
        <v>135</v>
      </c>
      <c r="IC26" s="38" t="s">
        <v>58</v>
      </c>
      <c r="ID26" s="38">
        <v>41</v>
      </c>
      <c r="IE26" s="39" t="s">
        <v>68</v>
      </c>
      <c r="IF26" s="39" t="s">
        <v>44</v>
      </c>
      <c r="IG26" s="39" t="s">
        <v>45</v>
      </c>
      <c r="IH26" s="39">
        <v>213</v>
      </c>
      <c r="II26" s="39" t="s">
        <v>39</v>
      </c>
    </row>
    <row r="27" spans="1:243" s="38" customFormat="1" ht="42.75" customHeight="1">
      <c r="A27" s="22">
        <v>14</v>
      </c>
      <c r="B27" s="95" t="s">
        <v>102</v>
      </c>
      <c r="C27" s="24" t="s">
        <v>59</v>
      </c>
      <c r="D27" s="78">
        <v>41</v>
      </c>
      <c r="E27" s="96" t="s">
        <v>68</v>
      </c>
      <c r="F27" s="78">
        <v>263.55</v>
      </c>
      <c r="G27" s="41"/>
      <c r="H27" s="41"/>
      <c r="I27" s="40" t="s">
        <v>40</v>
      </c>
      <c r="J27" s="43">
        <f t="shared" si="4"/>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10805.55</v>
      </c>
      <c r="BB27" s="48">
        <f t="shared" si="6"/>
        <v>10805.55</v>
      </c>
      <c r="BC27" s="37" t="str">
        <f t="shared" si="7"/>
        <v>INR  Ten Thousand Eight Hundred &amp; Five  and Paise Fifty Five Only</v>
      </c>
      <c r="IA27" s="38">
        <v>14</v>
      </c>
      <c r="IB27" s="77" t="s">
        <v>136</v>
      </c>
      <c r="IC27" s="38" t="s">
        <v>59</v>
      </c>
      <c r="ID27" s="38">
        <v>41</v>
      </c>
      <c r="IE27" s="39" t="s">
        <v>68</v>
      </c>
      <c r="IF27" s="39" t="s">
        <v>35</v>
      </c>
      <c r="IG27" s="39" t="s">
        <v>47</v>
      </c>
      <c r="IH27" s="39">
        <v>10</v>
      </c>
      <c r="II27" s="39" t="s">
        <v>39</v>
      </c>
    </row>
    <row r="28" spans="1:243" s="38" customFormat="1" ht="93" customHeight="1">
      <c r="A28" s="22">
        <v>15</v>
      </c>
      <c r="B28" s="97" t="s">
        <v>103</v>
      </c>
      <c r="C28" s="24" t="s">
        <v>60</v>
      </c>
      <c r="D28" s="78">
        <v>84</v>
      </c>
      <c r="E28" s="98" t="s">
        <v>68</v>
      </c>
      <c r="F28" s="78">
        <v>1609.95</v>
      </c>
      <c r="G28" s="41"/>
      <c r="H28" s="50"/>
      <c r="I28" s="40" t="s">
        <v>40</v>
      </c>
      <c r="J28" s="43">
        <f t="shared" si="4"/>
        <v>1</v>
      </c>
      <c r="K28" s="44" t="s">
        <v>41</v>
      </c>
      <c r="L28" s="44" t="s">
        <v>4</v>
      </c>
      <c r="M28" s="74"/>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135235.8</v>
      </c>
      <c r="BB28" s="48">
        <f t="shared" si="6"/>
        <v>135235.8</v>
      </c>
      <c r="BC28" s="37" t="str">
        <f t="shared" si="7"/>
        <v>INR  One Lakh Thirty Five Thousand Two Hundred &amp; Thirty Five  and Paise Eighty Only</v>
      </c>
      <c r="IA28" s="38">
        <v>15</v>
      </c>
      <c r="IB28" s="77" t="s">
        <v>137</v>
      </c>
      <c r="IC28" s="38" t="s">
        <v>60</v>
      </c>
      <c r="ID28" s="38">
        <v>84</v>
      </c>
      <c r="IE28" s="39" t="s">
        <v>68</v>
      </c>
      <c r="IF28" s="39" t="s">
        <v>49</v>
      </c>
      <c r="IG28" s="39" t="s">
        <v>50</v>
      </c>
      <c r="IH28" s="39">
        <v>10</v>
      </c>
      <c r="II28" s="39" t="s">
        <v>39</v>
      </c>
    </row>
    <row r="29" spans="1:243" s="38" customFormat="1" ht="183" customHeight="1">
      <c r="A29" s="22">
        <v>16</v>
      </c>
      <c r="B29" s="99" t="s">
        <v>104</v>
      </c>
      <c r="C29" s="24" t="s">
        <v>61</v>
      </c>
      <c r="D29" s="78">
        <v>52</v>
      </c>
      <c r="E29" s="100" t="s">
        <v>119</v>
      </c>
      <c r="F29" s="78">
        <v>423.95</v>
      </c>
      <c r="G29" s="51"/>
      <c r="H29" s="52"/>
      <c r="I29" s="40" t="s">
        <v>40</v>
      </c>
      <c r="J29" s="43">
        <f t="shared" si="4"/>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22045.4</v>
      </c>
      <c r="BB29" s="48">
        <f t="shared" si="6"/>
        <v>22045.4</v>
      </c>
      <c r="BC29" s="37" t="str">
        <f t="shared" si="7"/>
        <v>INR  Twenty Two Thousand  &amp;Forty Five  and Paise Forty Only</v>
      </c>
      <c r="IA29" s="38">
        <v>16</v>
      </c>
      <c r="IB29" s="77" t="s">
        <v>138</v>
      </c>
      <c r="IC29" s="38" t="s">
        <v>61</v>
      </c>
      <c r="ID29" s="38">
        <v>52</v>
      </c>
      <c r="IE29" s="39" t="s">
        <v>119</v>
      </c>
      <c r="IF29" s="39" t="s">
        <v>44</v>
      </c>
      <c r="IG29" s="39" t="s">
        <v>63</v>
      </c>
      <c r="IH29" s="39">
        <v>10</v>
      </c>
      <c r="II29" s="39" t="s">
        <v>39</v>
      </c>
    </row>
    <row r="30" spans="1:243" s="38" customFormat="1" ht="111.75" customHeight="1">
      <c r="A30" s="22">
        <v>17</v>
      </c>
      <c r="B30" s="99" t="s">
        <v>105</v>
      </c>
      <c r="C30" s="24" t="s">
        <v>62</v>
      </c>
      <c r="D30" s="78">
        <v>4</v>
      </c>
      <c r="E30" s="100" t="s">
        <v>117</v>
      </c>
      <c r="F30" s="78">
        <v>997.7</v>
      </c>
      <c r="G30" s="51"/>
      <c r="H30" s="52"/>
      <c r="I30" s="40" t="s">
        <v>40</v>
      </c>
      <c r="J30" s="43">
        <f t="shared" si="4"/>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3990.8</v>
      </c>
      <c r="BB30" s="48">
        <f t="shared" si="6"/>
        <v>3990.8</v>
      </c>
      <c r="BC30" s="37" t="str">
        <f t="shared" si="7"/>
        <v>INR  Three Thousand Nine Hundred &amp; Ninety  and Paise Eighty Only</v>
      </c>
      <c r="IA30" s="38">
        <v>17</v>
      </c>
      <c r="IB30" s="77" t="s">
        <v>139</v>
      </c>
      <c r="IC30" s="38" t="s">
        <v>62</v>
      </c>
      <c r="ID30" s="38">
        <v>4</v>
      </c>
      <c r="IE30" s="39" t="s">
        <v>117</v>
      </c>
      <c r="IF30" s="39" t="s">
        <v>44</v>
      </c>
      <c r="IG30" s="39" t="s">
        <v>63</v>
      </c>
      <c r="IH30" s="39">
        <v>10</v>
      </c>
      <c r="II30" s="39" t="s">
        <v>39</v>
      </c>
    </row>
    <row r="31" spans="1:243" s="38" customFormat="1" ht="70.5" customHeight="1">
      <c r="A31" s="22">
        <v>18</v>
      </c>
      <c r="B31" s="99" t="s">
        <v>106</v>
      </c>
      <c r="C31" s="24" t="s">
        <v>70</v>
      </c>
      <c r="D31" s="78">
        <v>11</v>
      </c>
      <c r="E31" s="100" t="s">
        <v>117</v>
      </c>
      <c r="F31" s="78">
        <v>1296.4</v>
      </c>
      <c r="G31" s="51"/>
      <c r="H31" s="52"/>
      <c r="I31" s="40" t="s">
        <v>40</v>
      </c>
      <c r="J31" s="43">
        <f t="shared" si="4"/>
        <v>1</v>
      </c>
      <c r="K31" s="44" t="s">
        <v>41</v>
      </c>
      <c r="L31" s="44" t="s">
        <v>4</v>
      </c>
      <c r="M31" s="74"/>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5"/>
        <v>14260.4</v>
      </c>
      <c r="BB31" s="48">
        <f t="shared" si="6"/>
        <v>14260.4</v>
      </c>
      <c r="BC31" s="37" t="str">
        <f t="shared" si="7"/>
        <v>INR  Fourteen Thousand Two Hundred &amp; Sixty  and Paise Forty Only</v>
      </c>
      <c r="IA31" s="38">
        <v>18</v>
      </c>
      <c r="IB31" s="77" t="s">
        <v>140</v>
      </c>
      <c r="IC31" s="38" t="s">
        <v>70</v>
      </c>
      <c r="ID31" s="38">
        <v>11</v>
      </c>
      <c r="IE31" s="39" t="s">
        <v>117</v>
      </c>
      <c r="IF31" s="39" t="s">
        <v>44</v>
      </c>
      <c r="IG31" s="39" t="s">
        <v>63</v>
      </c>
      <c r="IH31" s="39">
        <v>10</v>
      </c>
      <c r="II31" s="39" t="s">
        <v>39</v>
      </c>
    </row>
    <row r="32" spans="1:243" s="38" customFormat="1" ht="48" customHeight="1">
      <c r="A32" s="22">
        <v>19</v>
      </c>
      <c r="B32" s="93" t="s">
        <v>107</v>
      </c>
      <c r="C32" s="24" t="s">
        <v>71</v>
      </c>
      <c r="D32" s="78">
        <v>3</v>
      </c>
      <c r="E32" s="101" t="s">
        <v>39</v>
      </c>
      <c r="F32" s="78">
        <v>458.55</v>
      </c>
      <c r="G32" s="51"/>
      <c r="H32" s="52"/>
      <c r="I32" s="40" t="s">
        <v>40</v>
      </c>
      <c r="J32" s="43">
        <f>IF(I32="Less(-)",-1,1)</f>
        <v>1</v>
      </c>
      <c r="K32" s="44" t="s">
        <v>41</v>
      </c>
      <c r="L32" s="44" t="s">
        <v>4</v>
      </c>
      <c r="M32" s="74"/>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total_amount_ba($B$2,$D$2,D32,F32,J32,K32,M32)</f>
        <v>1375.65</v>
      </c>
      <c r="BB32" s="48">
        <f>BA32+SUM(N32:AZ32)</f>
        <v>1375.65</v>
      </c>
      <c r="BC32" s="37" t="str">
        <f>SpellNumber(L32,BB32)</f>
        <v>INR  One Thousand Three Hundred &amp; Seventy Five  and Paise Sixty Five Only</v>
      </c>
      <c r="IA32" s="38">
        <v>19</v>
      </c>
      <c r="IB32" s="77" t="s">
        <v>141</v>
      </c>
      <c r="IC32" s="38" t="s">
        <v>71</v>
      </c>
      <c r="ID32" s="38">
        <v>3</v>
      </c>
      <c r="IE32" s="39" t="s">
        <v>39</v>
      </c>
      <c r="IF32" s="39" t="s">
        <v>44</v>
      </c>
      <c r="IG32" s="39" t="s">
        <v>63</v>
      </c>
      <c r="IH32" s="39">
        <v>10</v>
      </c>
      <c r="II32" s="39" t="s">
        <v>39</v>
      </c>
    </row>
    <row r="33" spans="1:243" s="38" customFormat="1" ht="70.5" customHeight="1">
      <c r="A33" s="22">
        <v>20</v>
      </c>
      <c r="B33" s="93" t="s">
        <v>108</v>
      </c>
      <c r="C33" s="24" t="s">
        <v>72</v>
      </c>
      <c r="D33" s="78">
        <v>3</v>
      </c>
      <c r="E33" s="101" t="s">
        <v>39</v>
      </c>
      <c r="F33" s="78">
        <v>5460.45</v>
      </c>
      <c r="G33" s="51"/>
      <c r="H33" s="52"/>
      <c r="I33" s="40" t="s">
        <v>40</v>
      </c>
      <c r="J33" s="43">
        <f t="shared" si="4"/>
        <v>1</v>
      </c>
      <c r="K33" s="44" t="s">
        <v>41</v>
      </c>
      <c r="L33" s="44" t="s">
        <v>4</v>
      </c>
      <c r="M33" s="74"/>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16381.35</v>
      </c>
      <c r="BB33" s="48">
        <f t="shared" si="6"/>
        <v>16381.35</v>
      </c>
      <c r="BC33" s="37" t="str">
        <f t="shared" si="7"/>
        <v>INR  Sixteen Thousand Three Hundred &amp; Eighty One  and Paise Thirty Five Only</v>
      </c>
      <c r="IA33" s="38">
        <v>20</v>
      </c>
      <c r="IB33" s="77" t="s">
        <v>142</v>
      </c>
      <c r="IC33" s="38" t="s">
        <v>72</v>
      </c>
      <c r="ID33" s="38">
        <v>3</v>
      </c>
      <c r="IE33" s="39" t="s">
        <v>39</v>
      </c>
      <c r="IF33" s="39" t="s">
        <v>44</v>
      </c>
      <c r="IG33" s="39" t="s">
        <v>63</v>
      </c>
      <c r="IH33" s="39">
        <v>10</v>
      </c>
      <c r="II33" s="39" t="s">
        <v>39</v>
      </c>
    </row>
    <row r="34" spans="1:243" s="38" customFormat="1" ht="45.75" customHeight="1">
      <c r="A34" s="22">
        <v>21</v>
      </c>
      <c r="B34" s="93" t="s">
        <v>109</v>
      </c>
      <c r="C34" s="24" t="s">
        <v>73</v>
      </c>
      <c r="D34" s="78">
        <v>24</v>
      </c>
      <c r="E34" s="101" t="s">
        <v>120</v>
      </c>
      <c r="F34" s="78">
        <v>284.9</v>
      </c>
      <c r="G34" s="51"/>
      <c r="H34" s="52"/>
      <c r="I34" s="40" t="s">
        <v>40</v>
      </c>
      <c r="J34" s="43">
        <f t="shared" si="4"/>
        <v>1</v>
      </c>
      <c r="K34" s="44" t="s">
        <v>41</v>
      </c>
      <c r="L34" s="44" t="s">
        <v>4</v>
      </c>
      <c r="M34" s="74"/>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6837.6</v>
      </c>
      <c r="BB34" s="48">
        <f t="shared" si="6"/>
        <v>6837.6</v>
      </c>
      <c r="BC34" s="37" t="str">
        <f t="shared" si="7"/>
        <v>INR  Six Thousand Eight Hundred &amp; Thirty Seven  and Paise Sixty Only</v>
      </c>
      <c r="IA34" s="38">
        <v>21</v>
      </c>
      <c r="IB34" s="77" t="s">
        <v>143</v>
      </c>
      <c r="IC34" s="38" t="s">
        <v>73</v>
      </c>
      <c r="ID34" s="38">
        <v>24</v>
      </c>
      <c r="IE34" s="39" t="s">
        <v>120</v>
      </c>
      <c r="IF34" s="39" t="s">
        <v>44</v>
      </c>
      <c r="IG34" s="39" t="s">
        <v>63</v>
      </c>
      <c r="IH34" s="39">
        <v>10</v>
      </c>
      <c r="II34" s="39" t="s">
        <v>39</v>
      </c>
    </row>
    <row r="35" spans="1:243" s="38" customFormat="1" ht="54" customHeight="1">
      <c r="A35" s="22">
        <v>22</v>
      </c>
      <c r="B35" s="93" t="s">
        <v>110</v>
      </c>
      <c r="C35" s="24" t="s">
        <v>74</v>
      </c>
      <c r="D35" s="78">
        <v>3</v>
      </c>
      <c r="E35" s="88" t="s">
        <v>39</v>
      </c>
      <c r="F35" s="78">
        <v>418.95</v>
      </c>
      <c r="G35" s="51"/>
      <c r="H35" s="52"/>
      <c r="I35" s="40" t="s">
        <v>40</v>
      </c>
      <c r="J35" s="43">
        <f t="shared" si="4"/>
        <v>1</v>
      </c>
      <c r="K35" s="44" t="s">
        <v>41</v>
      </c>
      <c r="L35" s="44" t="s">
        <v>4</v>
      </c>
      <c r="M35" s="74"/>
      <c r="N35" s="41"/>
      <c r="O35" s="41"/>
      <c r="P35" s="46"/>
      <c r="Q35" s="41"/>
      <c r="R35" s="41"/>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5"/>
        <v>1256.85</v>
      </c>
      <c r="BB35" s="48">
        <f t="shared" si="6"/>
        <v>1256.85</v>
      </c>
      <c r="BC35" s="37" t="str">
        <f t="shared" si="7"/>
        <v>INR  One Thousand Two Hundred &amp; Fifty Six  and Paise Eighty Five Only</v>
      </c>
      <c r="IA35" s="38">
        <v>22</v>
      </c>
      <c r="IB35" s="77" t="s">
        <v>144</v>
      </c>
      <c r="IC35" s="38" t="s">
        <v>74</v>
      </c>
      <c r="ID35" s="38">
        <v>3</v>
      </c>
      <c r="IE35" s="39" t="s">
        <v>39</v>
      </c>
      <c r="IF35" s="39" t="s">
        <v>44</v>
      </c>
      <c r="IG35" s="39" t="s">
        <v>63</v>
      </c>
      <c r="IH35" s="39">
        <v>10</v>
      </c>
      <c r="II35" s="39" t="s">
        <v>39</v>
      </c>
    </row>
    <row r="36" spans="1:243" s="38" customFormat="1" ht="46.5" customHeight="1">
      <c r="A36" s="22">
        <v>23</v>
      </c>
      <c r="B36" s="93" t="s">
        <v>111</v>
      </c>
      <c r="C36" s="24" t="s">
        <v>75</v>
      </c>
      <c r="D36" s="78">
        <v>3</v>
      </c>
      <c r="E36" s="88" t="s">
        <v>39</v>
      </c>
      <c r="F36" s="78">
        <v>606.25</v>
      </c>
      <c r="G36" s="51"/>
      <c r="H36" s="52"/>
      <c r="I36" s="40" t="s">
        <v>40</v>
      </c>
      <c r="J36" s="43">
        <f t="shared" si="4"/>
        <v>1</v>
      </c>
      <c r="K36" s="44" t="s">
        <v>41</v>
      </c>
      <c r="L36" s="44" t="s">
        <v>4</v>
      </c>
      <c r="M36" s="74"/>
      <c r="N36" s="41"/>
      <c r="O36" s="41"/>
      <c r="P36" s="46"/>
      <c r="Q36" s="41"/>
      <c r="R36" s="41"/>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5"/>
        <v>1818.75</v>
      </c>
      <c r="BB36" s="48">
        <f t="shared" si="6"/>
        <v>1818.75</v>
      </c>
      <c r="BC36" s="37" t="str">
        <f t="shared" si="7"/>
        <v>INR  One Thousand Eight Hundred &amp; Eighteen  and Paise Seventy Five Only</v>
      </c>
      <c r="IA36" s="38">
        <v>23</v>
      </c>
      <c r="IB36" s="77" t="s">
        <v>145</v>
      </c>
      <c r="IC36" s="38" t="s">
        <v>75</v>
      </c>
      <c r="ID36" s="38">
        <v>3</v>
      </c>
      <c r="IE36" s="39" t="s">
        <v>39</v>
      </c>
      <c r="IF36" s="39" t="s">
        <v>44</v>
      </c>
      <c r="IG36" s="39" t="s">
        <v>63</v>
      </c>
      <c r="IH36" s="39">
        <v>10</v>
      </c>
      <c r="II36" s="39" t="s">
        <v>39</v>
      </c>
    </row>
    <row r="37" spans="1:243" s="38" customFormat="1" ht="99.75" customHeight="1">
      <c r="A37" s="22">
        <v>24</v>
      </c>
      <c r="B37" s="97" t="s">
        <v>112</v>
      </c>
      <c r="C37" s="24" t="s">
        <v>76</v>
      </c>
      <c r="D37" s="78">
        <v>15</v>
      </c>
      <c r="E37" s="98" t="s">
        <v>68</v>
      </c>
      <c r="F37" s="78">
        <v>4006.85</v>
      </c>
      <c r="G37" s="51"/>
      <c r="H37" s="52"/>
      <c r="I37" s="40" t="s">
        <v>40</v>
      </c>
      <c r="J37" s="43">
        <f t="shared" si="4"/>
        <v>1</v>
      </c>
      <c r="K37" s="44" t="s">
        <v>41</v>
      </c>
      <c r="L37" s="44" t="s">
        <v>4</v>
      </c>
      <c r="M37" s="74"/>
      <c r="N37" s="41"/>
      <c r="O37" s="41"/>
      <c r="P37" s="46"/>
      <c r="Q37" s="41"/>
      <c r="R37" s="41"/>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5"/>
        <v>60102.75</v>
      </c>
      <c r="BB37" s="48">
        <f t="shared" si="6"/>
        <v>60102.75</v>
      </c>
      <c r="BC37" s="37" t="str">
        <f t="shared" si="7"/>
        <v>INR  Sixty Thousand One Hundred &amp; Two  and Paise Seventy Five Only</v>
      </c>
      <c r="IA37" s="38">
        <v>24</v>
      </c>
      <c r="IB37" s="77" t="s">
        <v>146</v>
      </c>
      <c r="IC37" s="38" t="s">
        <v>76</v>
      </c>
      <c r="ID37" s="38">
        <v>15</v>
      </c>
      <c r="IE37" s="39" t="s">
        <v>68</v>
      </c>
      <c r="IF37" s="39" t="s">
        <v>44</v>
      </c>
      <c r="IG37" s="39" t="s">
        <v>63</v>
      </c>
      <c r="IH37" s="39">
        <v>10</v>
      </c>
      <c r="II37" s="39" t="s">
        <v>39</v>
      </c>
    </row>
    <row r="38" spans="1:243" s="38" customFormat="1" ht="75" customHeight="1">
      <c r="A38" s="22">
        <v>25</v>
      </c>
      <c r="B38" s="102" t="s">
        <v>113</v>
      </c>
      <c r="C38" s="24" t="s">
        <v>77</v>
      </c>
      <c r="D38" s="78">
        <v>2</v>
      </c>
      <c r="E38" s="103" t="s">
        <v>121</v>
      </c>
      <c r="F38" s="78">
        <v>7718.25</v>
      </c>
      <c r="G38" s="51"/>
      <c r="H38" s="52"/>
      <c r="I38" s="40" t="s">
        <v>40</v>
      </c>
      <c r="J38" s="43">
        <f t="shared" si="4"/>
        <v>1</v>
      </c>
      <c r="K38" s="44" t="s">
        <v>41</v>
      </c>
      <c r="L38" s="44" t="s">
        <v>4</v>
      </c>
      <c r="M38" s="74"/>
      <c r="N38" s="41"/>
      <c r="O38" s="41"/>
      <c r="P38" s="46"/>
      <c r="Q38" s="41"/>
      <c r="R38" s="41"/>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 t="shared" si="5"/>
        <v>15436.5</v>
      </c>
      <c r="BB38" s="48">
        <f t="shared" si="6"/>
        <v>15436.5</v>
      </c>
      <c r="BC38" s="37" t="str">
        <f t="shared" si="7"/>
        <v>INR  Fifteen Thousand Four Hundred &amp; Thirty Six  and Paise Fifty Only</v>
      </c>
      <c r="IA38" s="38">
        <v>25</v>
      </c>
      <c r="IB38" s="77" t="s">
        <v>147</v>
      </c>
      <c r="IC38" s="38" t="s">
        <v>77</v>
      </c>
      <c r="ID38" s="38">
        <v>2</v>
      </c>
      <c r="IE38" s="39" t="s">
        <v>121</v>
      </c>
      <c r="IF38" s="39" t="s">
        <v>44</v>
      </c>
      <c r="IG38" s="39" t="s">
        <v>63</v>
      </c>
      <c r="IH38" s="39">
        <v>10</v>
      </c>
      <c r="II38" s="39" t="s">
        <v>39</v>
      </c>
    </row>
    <row r="39" spans="1:243" s="38" customFormat="1" ht="57" customHeight="1">
      <c r="A39" s="22">
        <v>26</v>
      </c>
      <c r="B39" s="104" t="s">
        <v>114</v>
      </c>
      <c r="C39" s="24" t="s">
        <v>78</v>
      </c>
      <c r="D39" s="78">
        <v>173</v>
      </c>
      <c r="E39" s="105" t="s">
        <v>119</v>
      </c>
      <c r="F39" s="78">
        <v>83.5</v>
      </c>
      <c r="G39" s="51"/>
      <c r="H39" s="52"/>
      <c r="I39" s="40" t="s">
        <v>40</v>
      </c>
      <c r="J39" s="43">
        <f t="shared" si="4"/>
        <v>1</v>
      </c>
      <c r="K39" s="44" t="s">
        <v>41</v>
      </c>
      <c r="L39" s="44" t="s">
        <v>4</v>
      </c>
      <c r="M39" s="74"/>
      <c r="N39" s="41"/>
      <c r="O39" s="41"/>
      <c r="P39" s="46"/>
      <c r="Q39" s="41"/>
      <c r="R39" s="41"/>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f t="shared" si="5"/>
        <v>14445.5</v>
      </c>
      <c r="BB39" s="48">
        <f t="shared" si="6"/>
        <v>14445.5</v>
      </c>
      <c r="BC39" s="37" t="str">
        <f t="shared" si="7"/>
        <v>INR  Fourteen Thousand Four Hundred &amp; Forty Five  and Paise Fifty Only</v>
      </c>
      <c r="IA39" s="38">
        <v>26</v>
      </c>
      <c r="IB39" s="77" t="s">
        <v>148</v>
      </c>
      <c r="IC39" s="38" t="s">
        <v>78</v>
      </c>
      <c r="ID39" s="38">
        <v>173</v>
      </c>
      <c r="IE39" s="39" t="s">
        <v>119</v>
      </c>
      <c r="IF39" s="39" t="s">
        <v>44</v>
      </c>
      <c r="IG39" s="39" t="s">
        <v>63</v>
      </c>
      <c r="IH39" s="39">
        <v>10</v>
      </c>
      <c r="II39" s="39" t="s">
        <v>39</v>
      </c>
    </row>
    <row r="40" spans="1:243" s="38" customFormat="1" ht="57" customHeight="1">
      <c r="A40" s="22">
        <v>27</v>
      </c>
      <c r="B40" s="106" t="s">
        <v>115</v>
      </c>
      <c r="C40" s="24" t="s">
        <v>86</v>
      </c>
      <c r="D40" s="78">
        <v>15</v>
      </c>
      <c r="E40" s="107" t="s">
        <v>68</v>
      </c>
      <c r="F40" s="78">
        <v>693.05</v>
      </c>
      <c r="G40" s="51"/>
      <c r="H40" s="52"/>
      <c r="I40" s="40" t="s">
        <v>40</v>
      </c>
      <c r="J40" s="43">
        <f>IF(I40="Less(-)",-1,1)</f>
        <v>1</v>
      </c>
      <c r="K40" s="44" t="s">
        <v>41</v>
      </c>
      <c r="L40" s="44" t="s">
        <v>4</v>
      </c>
      <c r="M40" s="74"/>
      <c r="N40" s="41"/>
      <c r="O40" s="41"/>
      <c r="P40" s="46"/>
      <c r="Q40" s="41"/>
      <c r="R40" s="41"/>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f>total_amount_ba($B$2,$D$2,D40,F40,J40,K40,M40)</f>
        <v>10395.75</v>
      </c>
      <c r="BB40" s="48">
        <f>BA40+SUM(N40:AZ40)</f>
        <v>10395.75</v>
      </c>
      <c r="BC40" s="37" t="str">
        <f>SpellNumber(L40,BB40)</f>
        <v>INR  Ten Thousand Three Hundred &amp; Ninety Five  and Paise Seventy Five Only</v>
      </c>
      <c r="IA40" s="38">
        <v>27</v>
      </c>
      <c r="IB40" s="77" t="s">
        <v>149</v>
      </c>
      <c r="IC40" s="38" t="s">
        <v>86</v>
      </c>
      <c r="ID40" s="38">
        <v>15</v>
      </c>
      <c r="IE40" s="39" t="s">
        <v>68</v>
      </c>
      <c r="IF40" s="39" t="s">
        <v>44</v>
      </c>
      <c r="IG40" s="39" t="s">
        <v>63</v>
      </c>
      <c r="IH40" s="39">
        <v>10</v>
      </c>
      <c r="II40" s="39" t="s">
        <v>39</v>
      </c>
    </row>
    <row r="41" spans="1:243" s="38" customFormat="1" ht="69" customHeight="1">
      <c r="A41" s="22">
        <v>28</v>
      </c>
      <c r="B41" s="91" t="s">
        <v>116</v>
      </c>
      <c r="C41" s="24" t="s">
        <v>87</v>
      </c>
      <c r="D41" s="78">
        <v>3</v>
      </c>
      <c r="E41" s="88" t="s">
        <v>82</v>
      </c>
      <c r="F41" s="78">
        <v>138.85</v>
      </c>
      <c r="G41" s="51"/>
      <c r="H41" s="52"/>
      <c r="I41" s="40" t="s">
        <v>40</v>
      </c>
      <c r="J41" s="43">
        <f>IF(I41="Less(-)",-1,1)</f>
        <v>1</v>
      </c>
      <c r="K41" s="44" t="s">
        <v>41</v>
      </c>
      <c r="L41" s="44" t="s">
        <v>4</v>
      </c>
      <c r="M41" s="74"/>
      <c r="N41" s="41"/>
      <c r="O41" s="41"/>
      <c r="P41" s="46"/>
      <c r="Q41" s="41"/>
      <c r="R41" s="41"/>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7">
        <f>total_amount_ba($B$2,$D$2,D41,F41,J41,K41,M41)</f>
        <v>416.55</v>
      </c>
      <c r="BB41" s="48">
        <f>BA41+SUM(N41:AZ41)</f>
        <v>416.55</v>
      </c>
      <c r="BC41" s="37" t="str">
        <f>SpellNumber(L41,BB41)</f>
        <v>INR  Four Hundred &amp; Sixteen  and Paise Fifty Five Only</v>
      </c>
      <c r="IA41" s="38">
        <v>28</v>
      </c>
      <c r="IB41" s="77" t="s">
        <v>150</v>
      </c>
      <c r="IC41" s="38" t="s">
        <v>87</v>
      </c>
      <c r="ID41" s="38">
        <v>3</v>
      </c>
      <c r="IE41" s="39" t="s">
        <v>82</v>
      </c>
      <c r="IF41" s="39" t="s">
        <v>44</v>
      </c>
      <c r="IG41" s="39" t="s">
        <v>63</v>
      </c>
      <c r="IH41" s="39">
        <v>10</v>
      </c>
      <c r="II41" s="39" t="s">
        <v>39</v>
      </c>
    </row>
    <row r="42" spans="1:243" s="38" customFormat="1" ht="48" customHeight="1">
      <c r="A42" s="53" t="s">
        <v>83</v>
      </c>
      <c r="B42" s="54"/>
      <c r="C42" s="55"/>
      <c r="D42" s="56"/>
      <c r="E42" s="56"/>
      <c r="F42" s="56"/>
      <c r="G42" s="56"/>
      <c r="H42" s="57"/>
      <c r="I42" s="57"/>
      <c r="J42" s="57"/>
      <c r="K42" s="57"/>
      <c r="L42" s="58"/>
      <c r="BA42" s="59">
        <f>SUM(BA13:BA41)</f>
        <v>597980.45</v>
      </c>
      <c r="BB42" s="60">
        <f>SUM(BB13:BB41)</f>
        <v>597980.45</v>
      </c>
      <c r="BC42" s="37" t="str">
        <f>SpellNumber($E$2,BB42)</f>
        <v>INR  Five Lakh Ninety Seven Thousand Nine Hundred &amp; Eighty  and Paise Forty Five Only</v>
      </c>
      <c r="IE42" s="39">
        <v>4</v>
      </c>
      <c r="IF42" s="39" t="s">
        <v>44</v>
      </c>
      <c r="IG42" s="39" t="s">
        <v>63</v>
      </c>
      <c r="IH42" s="39">
        <v>10</v>
      </c>
      <c r="II42" s="39" t="s">
        <v>39</v>
      </c>
    </row>
    <row r="43" spans="1:243" s="69" customFormat="1" ht="18">
      <c r="A43" s="54" t="s">
        <v>84</v>
      </c>
      <c r="B43" s="61"/>
      <c r="C43" s="62"/>
      <c r="D43" s="63"/>
      <c r="E43" s="75" t="s">
        <v>65</v>
      </c>
      <c r="F43" s="76"/>
      <c r="G43" s="64"/>
      <c r="H43" s="65"/>
      <c r="I43" s="65"/>
      <c r="J43" s="65"/>
      <c r="K43" s="66"/>
      <c r="L43" s="67"/>
      <c r="M43" s="68"/>
      <c r="O43" s="38"/>
      <c r="P43" s="38"/>
      <c r="Q43" s="38"/>
      <c r="R43" s="38"/>
      <c r="S43" s="38"/>
      <c r="BA43" s="70">
        <f>IF(ISBLANK(F43),0,IF(E43="Excess (+)",ROUND(BA42+(BA42*F43),2),IF(E43="Less (-)",ROUND(BA42+(BA42*F43*(-1)),2),IF(E43="At Par",BA42,0))))</f>
        <v>0</v>
      </c>
      <c r="BB43" s="71">
        <f>ROUND(BA43,0)</f>
        <v>0</v>
      </c>
      <c r="BC43" s="37" t="str">
        <f>SpellNumber($E$2,BB43)</f>
        <v>INR Zero Only</v>
      </c>
      <c r="IE43" s="72"/>
      <c r="IF43" s="72"/>
      <c r="IG43" s="72"/>
      <c r="IH43" s="72"/>
      <c r="II43" s="72"/>
    </row>
    <row r="44" spans="1:243" s="69" customFormat="1" ht="18">
      <c r="A44" s="53" t="s">
        <v>85</v>
      </c>
      <c r="B44" s="53"/>
      <c r="C44" s="80" t="str">
        <f>SpellNumber($E$2,BB43)</f>
        <v>INR Zero Only</v>
      </c>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IE44" s="72"/>
      <c r="IF44" s="72"/>
      <c r="IG44" s="72"/>
      <c r="IH44" s="72"/>
      <c r="II44" s="72"/>
    </row>
    <row r="45" ht="15"/>
    <row r="46" ht="15"/>
    <row r="47" ht="15"/>
    <row r="48" ht="15"/>
    <row r="49" ht="15"/>
    <row r="50" ht="15"/>
    <row r="51" ht="15"/>
  </sheetData>
  <sheetProtection/>
  <mergeCells count="8">
    <mergeCell ref="A9:BC9"/>
    <mergeCell ref="C44:BC44"/>
    <mergeCell ref="A1:L1"/>
    <mergeCell ref="A4:BC4"/>
    <mergeCell ref="A5:BC5"/>
    <mergeCell ref="A6:BC6"/>
    <mergeCell ref="A7:BC7"/>
    <mergeCell ref="B8:BC8"/>
  </mergeCells>
  <dataValidations count="21">
    <dataValidation type="list" allowBlank="1" showErrorMessage="1" sqref="E43">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3">
      <formula1>0</formula1>
      <formula2>99.9</formula2>
    </dataValidation>
    <dataValidation type="decimal" allowBlank="1" showInputMessage="1" showErrorMessage="1" promptTitle="Rate Entry" prompt="Please enter the Rate in Rupees for this item. " errorTitle="Invaid Entry" error="Only Numeric Values are allowed. " sqref="H28:H41">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4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G41">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3">
      <formula1>IF(E43="Select",-1,IF(E43="At Par",0,0))</formula1>
      <formula2>IF(E43="Select",-1,IF(E43="At Par",0,0.99))</formula2>
    </dataValidation>
    <dataValidation type="list" allowBlank="1" showErrorMessage="1" sqref="K13:K41">
      <formula1>"Partial Conversion,Full Conversion"</formula1>
      <formula2>0</formula2>
    </dataValidation>
    <dataValidation allowBlank="1" showInputMessage="1" showErrorMessage="1" promptTitle="Addition / Deduction" prompt="Please Choose the correct One" sqref="J13:J41">
      <formula1>0</formula1>
      <formula2>0</formula2>
    </dataValidation>
    <dataValidation type="list" showErrorMessage="1" sqref="I13:I41">
      <formula1>"Excess(+),Less(-)"</formula1>
      <formula2>0</formula2>
    </dataValidation>
    <dataValidation allowBlank="1" showInputMessage="1" showErrorMessage="1" promptTitle="Itemcode/Make" prompt="Please enter text" sqref="C13:C41">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4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1">
      <formula1>0</formula1>
      <formula2>999999999999999</formula2>
    </dataValidation>
    <dataValidation allowBlank="1" showInputMessage="1" showErrorMessage="1" promptTitle="Units" prompt="Please enter Units in text" sqref="E13:E41">
      <formula1>0</formula1>
      <formula2>0</formula2>
    </dataValidation>
    <dataValidation type="decimal" allowBlank="1" showInputMessage="1" showErrorMessage="1" promptTitle="Quantity" prompt="Please enter the Quantity for this item. " errorTitle="Invalid Entry" error="Only Numeric Values are allowed. " sqref="D13:D41 F13:F41">
      <formula1>0</formula1>
      <formula2>999999999999999</formula2>
    </dataValidation>
    <dataValidation type="list" allowBlank="1" showInputMessage="1" showErrorMessage="1" sqref="L38 L39 L13 L14 L15 L16 L17 L18 L19 L20 L21 L22 L23 L24 L25 L26 L27 L28 L29 L30 L31 L32 L33 L34 L35 L36 L37 L41 L40">
      <formula1>"INR"</formula1>
    </dataValidation>
    <dataValidation type="decimal" allowBlank="1" showErrorMessage="1" errorTitle="Invalid Entry" error="Only Numeric Values are allowed. " sqref="A13:A41">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5" t="s">
        <v>64</v>
      </c>
      <c r="F6" s="85"/>
      <c r="G6" s="85"/>
      <c r="H6" s="85"/>
      <c r="I6" s="85"/>
      <c r="J6" s="85"/>
      <c r="K6" s="85"/>
    </row>
    <row r="7" spans="5:11" ht="14.25">
      <c r="E7" s="86"/>
      <c r="F7" s="86"/>
      <c r="G7" s="86"/>
      <c r="H7" s="86"/>
      <c r="I7" s="86"/>
      <c r="J7" s="86"/>
      <c r="K7" s="86"/>
    </row>
    <row r="8" spans="5:11" ht="14.25">
      <c r="E8" s="86"/>
      <c r="F8" s="86"/>
      <c r="G8" s="86"/>
      <c r="H8" s="86"/>
      <c r="I8" s="86"/>
      <c r="J8" s="86"/>
      <c r="K8" s="86"/>
    </row>
    <row r="9" spans="5:11" ht="14.25">
      <c r="E9" s="86"/>
      <c r="F9" s="86"/>
      <c r="G9" s="86"/>
      <c r="H9" s="86"/>
      <c r="I9" s="86"/>
      <c r="J9" s="86"/>
      <c r="K9" s="86"/>
    </row>
    <row r="10" spans="5:11" ht="14.25">
      <c r="E10" s="86"/>
      <c r="F10" s="86"/>
      <c r="G10" s="86"/>
      <c r="H10" s="86"/>
      <c r="I10" s="86"/>
      <c r="J10" s="86"/>
      <c r="K10" s="86"/>
    </row>
    <row r="11" spans="5:11" ht="14.25">
      <c r="E11" s="86"/>
      <c r="F11" s="86"/>
      <c r="G11" s="86"/>
      <c r="H11" s="86"/>
      <c r="I11" s="86"/>
      <c r="J11" s="86"/>
      <c r="K11" s="86"/>
    </row>
    <row r="12" spans="5:11" ht="14.25">
      <c r="E12" s="86"/>
      <c r="F12" s="86"/>
      <c r="G12" s="86"/>
      <c r="H12" s="86"/>
      <c r="I12" s="86"/>
      <c r="J12" s="86"/>
      <c r="K12" s="86"/>
    </row>
    <row r="13" spans="5:11" ht="14.25">
      <c r="E13" s="86"/>
      <c r="F13" s="86"/>
      <c r="G13" s="86"/>
      <c r="H13" s="86"/>
      <c r="I13" s="86"/>
      <c r="J13" s="86"/>
      <c r="K13" s="86"/>
    </row>
    <row r="14" spans="5:11" ht="14.25">
      <c r="E14" s="86"/>
      <c r="F14" s="86"/>
      <c r="G14" s="86"/>
      <c r="H14" s="86"/>
      <c r="I14" s="86"/>
      <c r="J14" s="86"/>
      <c r="K14" s="8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2023-07-31T12:28:00Z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