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9525"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<sst xmlns="http://schemas.openxmlformats.org/spreadsheetml/2006/main" count="224" uniqueCount="83">
  <si>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</si>
  <si>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</si>
  <si>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</si>
  <si>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</si>
  <si>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</si>
  <si>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</si>
  <si>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</si>
  <si>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</si>
  <si>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</si>
  <si>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</si>
  <si>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</si>
  <si>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</si>
  <si>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</si>
  <si>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</si>
  <si>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</si>
  <si>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</si>
  <si>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</si>
  <si>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</si>
  <si>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</si>
  <si>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</si>
  <si>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</si>
  <si>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</si>
  <si>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</si>
  <si>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</si>
  <si>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</si>
  <si>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</si>
  <si>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</si>
  <si>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</si>
  <si>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</si>
  <si>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</si>
  <si>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</si>
  <si>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</si>
  <si>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</si>
  <si>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</si>
  <si>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</si>
  <si>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</si>
  <si>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</si>
  <si>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</si>
  <si>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</si>
  <si>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</si>
  <si>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</si>
  <si>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</si>
  <si>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</si>
  <si>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</si>
  <si>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</si>
  <si>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</si>
  <si>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</si>
  <si>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</si>
  <si>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</si>
  <si>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</si>
  <si>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</si>
  <si>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</si>
  <si>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</si>
  <si>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</si>
  <si>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</si>
  <si>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</si>
  <si>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</si>
  <si>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</si>
  <si>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</si>
  <si>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</si>
  <si>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</si>
  <si>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</si>
  <si>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</si>
  <si>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</si>
  <si>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r>
      <t xml:space="preserve">TOTAL AMOUNT  With Taxes
           in
     </t>
    </r>
    <r>
      <rPr>
        <b/>
        <sz val="11"/>
        <color indexed="10"/>
        <rFont val="Arial"/>
        <family val="2"/>
      </rPr>
      <t xml:space="preserve"> Rs.      P</t>
    </r>
  </si>
  <si>
    <t>xx</t>
  </si>
  <si>
    <t>Cum</t>
  </si>
  <si>
    <t>Name of Work: Landscaping work around newly constructed residence in GTAC, IIT(BHU) Varanasi</t>
  </si>
  <si>
    <t>Contract No:   IIT(BHU)/IWD/CT-25/2021-22/1660 Dated 22.03.2022</t>
  </si>
  <si>
    <t>Total in Figures</t>
  </si>
  <si>
    <t>Quoted Rate in Figures</t>
  </si>
  <si>
    <t>Quoted Rate in Words</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</si>
  <si>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  Pipes, cables etc. exceeding 80 mm dia. but not exceeding 300 mm dia (2.10.1.2)</t>
  </si>
  <si>
    <t>Constructing masonry Chamber 60x60x75 cm, inside in brick work in cement mortar 1:4 (1 cement : 4 coarse sand) for fire hydrants, with C.I. surface box 350x350 mm top and 165 mm deep ( inside) with chained lid and RCC top slab 1:2:4 mix (1 cement : 2 coarse sand : 4 graded stone aggregate 20 mm nominal size) , i/c necessary excavation, foundation concrete 1:5:10 (1 cement : 5 fine sand:10 graded stone aggregate 40 mm nominal size) and inside plastering with cement mortar 1:3 (1 cement : 3 coarse sand) 12 mm thick, finished with a floating coat of neat cement complete as per standard design :  With common burnt clay F.P.S.(non modular) bricks of class designation 7.5 (18.36.1)</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</si>
  <si>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  All kinds of soil (2.6.1)</t>
  </si>
  <si>
    <t>Providing and laying in position cement concrete of specified grade excluding the cost of centering and shuttering - All work up to plinth level : 1:4:8 (1 Cement : 4 coarse sand (zone-III) : 8 graded stone aggregate 40 mm nominal size) (4.1.8)</t>
  </si>
  <si>
    <t>62 mm thick cement concrete flooring with concrete hardener topping, under layer 50 mm thick cement concrete 1:2:4 (1 cement : 2 coarse sand : 4 graded stone aggregate 20mm nominal size) and top layer 12mm thick cement hardener consisting of mix 1:2 (1 cement hardener mix : 2 graded stone aggregate, 6mm nominal size) by volume, hardening compound mixed @ 2 litre per 50 kg of cement or as per manufacture’s specifications. This includes cost of cement slurry, but excluding the cost of nosing of steps etc. complete. (11.5)</t>
  </si>
  <si>
    <t>Neat cement punning. ( 13.18 )</t>
  </si>
  <si>
    <t>Mtr</t>
  </si>
  <si>
    <t>Providing lead caulked joints to spun iron or C.I. pipes and specials,
including testing of joints but excluding the cost of pig lead : 150 mm diameter pipe (18.28.3)</t>
  </si>
  <si>
    <t>15 mm cement plaster on rough side of single or half brick wall  of mix : 1:6 (1 cement : 6 coarse sand) (13.5.2)</t>
  </si>
  <si>
    <t>Brick work 7 cm thick with common burnt clay F.P.S. (non modular)
brick of class designation 7.5 in cement mortar 1:3 (1 cement : 3
coarse sand) in superstructure above plinth level and upto floor five
level. ( 6.8 )</t>
  </si>
  <si>
    <t>Providing and fixing on wall face unplasticised Rigid PVC rain water pipes conforming to IS : 13592 Type A, including jointing with seal ring conforming to IS : 5382, leaving 10 mm gap for thermal expansion, (i) Single socketed pipes. 110 mm diameter (12.41.2)</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</si>
</sst>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hair"/>
      <bottom style="thin"/>
    </border>
    <border>
      <left style="thin"/>
      <right style="thin"/>
      <top style="thin"/>
      <bottom style="hair"/>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5" fillId="0" borderId="21" xfId="0" applyFont="1" applyFill="1" applyBorder="1" applyAlignment="1">
      <alignment horizontal="justify" vertical="top" wrapText="1"/>
    </xf>
    <xf numFmtId="0" fontId="25" fillId="0"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23" xfId="0" applyFont="1" applyFill="1" applyBorder="1" applyAlignment="1">
      <alignment horizontal="justify" vertical="top"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4"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6"/>
  <sheetViews>
    <sheetView showGridLines="0" zoomScale="85" zoomScaleNormal="85" zoomScalePageLayoutView="0" workbookViewId="0" topLeftCell="A14">
      <selection activeCell="D23" sqref="D23"/>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2" t="str">
        <f>B2&amp;" BoQ"</f>
        <v>Percentage BoQ</v>
      </c>
      <c r="B1" s="82"/>
      <c r="C1" s="82"/>
      <c r="D1" s="82"/>
      <c r="E1" s="82"/>
      <c r="F1" s="82"/>
      <c r="G1" s="82"/>
      <c r="H1" s="82"/>
      <c r="I1" s="82"/>
      <c r="J1" s="82"/>
      <c r="K1" s="82"/>
      <c r="L1" s="82"/>
      <c r="O1" s="5"/>
      <c r="P1" s="5"/>
      <c r="Q1" s="6"/>
      <c r="IE1" s="6"/>
      <c r="IF1" s="6"/>
      <c r="IG1" s="6"/>
      <c r="IH1" s="6"/>
      <c r="II1" s="6"/>
    </row>
    <row r="2" spans="1:17" s="4" customFormat="1" ht="15" hidden="1">
      <c r="A2" s="7" t="s">
        <v>0</v>
      </c>
      <c r="B2" s="7" t="s">
        <v>1</v>
      </c>
      <c r="C2" s="7" t="s">
        <v>2</v>
      </c>
      <c r="D2" s="7" t="s">
        <v>3</v>
      </c>
      <c r="E2" s="7" t="s">
        <v>4</v>
      </c>
      <c r="J2" s="8"/>
      <c r="K2" s="8"/>
      <c r="L2" s="8"/>
      <c r="O2" s="5"/>
      <c r="P2" s="5"/>
      <c r="Q2" s="6"/>
    </row>
    <row r="3" spans="1:243" s="4" customFormat="1" ht="14.25" hidden="1">
      <c r="A3" s="4" t="s">
        <v>5</v>
      </c>
      <c r="C3" s="4" t="s">
        <v>6</v>
      </c>
      <c r="IE3" s="6"/>
      <c r="IF3" s="6"/>
      <c r="IG3" s="6"/>
      <c r="IH3" s="6"/>
      <c r="II3" s="6"/>
    </row>
    <row r="4" spans="1:243" s="9" customFormat="1" ht="27.75" customHeight="1">
      <c r="A4" s="83" t="s">
        <v>63</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E4" s="10"/>
      <c r="IF4" s="10"/>
      <c r="IG4" s="10"/>
      <c r="IH4" s="10"/>
      <c r="II4" s="10"/>
    </row>
    <row r="5" spans="1:243" s="9" customFormat="1" ht="36" customHeight="1">
      <c r="A5" s="83" t="s">
        <v>67</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E5" s="10"/>
      <c r="IF5" s="10"/>
      <c r="IG5" s="10"/>
      <c r="IH5" s="10"/>
      <c r="II5" s="10"/>
    </row>
    <row r="6" spans="1:243" s="9" customFormat="1" ht="27" customHeight="1">
      <c r="A6" s="83" t="s">
        <v>68</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E6" s="10"/>
      <c r="IF6" s="10"/>
      <c r="IG6" s="10"/>
      <c r="IH6" s="10"/>
      <c r="II6" s="10"/>
    </row>
    <row r="7" spans="1:243" s="9" customFormat="1" ht="15" hidden="1">
      <c r="A7" s="84" t="s">
        <v>7</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E7" s="10"/>
      <c r="IF7" s="10"/>
      <c r="IG7" s="10"/>
      <c r="IH7" s="10"/>
      <c r="II7" s="10"/>
    </row>
    <row r="8" spans="1:243" s="12" customFormat="1" ht="60">
      <c r="A8" s="11" t="s">
        <v>60</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IE8" s="13"/>
      <c r="IF8" s="13"/>
      <c r="IG8" s="13"/>
      <c r="IH8" s="13"/>
      <c r="II8" s="13"/>
    </row>
    <row r="9" spans="1:243" s="14" customFormat="1" ht="15">
      <c r="A9" s="80" t="s">
        <v>8</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IE9" s="15"/>
      <c r="IF9" s="15"/>
      <c r="IG9" s="15"/>
      <c r="IH9" s="15"/>
      <c r="II9" s="15"/>
    </row>
    <row r="10" spans="1:243" s="17" customFormat="1" ht="30">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64</v>
      </c>
      <c r="BB11" s="20" t="s">
        <v>32</v>
      </c>
      <c r="BC11" s="20" t="s">
        <v>33</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65</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65</v>
      </c>
      <c r="IC13" s="38" t="s">
        <v>34</v>
      </c>
      <c r="IE13" s="39"/>
      <c r="IF13" s="39" t="s">
        <v>35</v>
      </c>
      <c r="IG13" s="39" t="s">
        <v>36</v>
      </c>
      <c r="IH13" s="39">
        <v>10</v>
      </c>
      <c r="II13" s="39" t="s">
        <v>37</v>
      </c>
    </row>
    <row r="14" spans="1:243" s="38" customFormat="1" ht="72" customHeight="1">
      <c r="A14" s="22">
        <v>1</v>
      </c>
      <c r="B14" s="76" t="s">
        <v>72</v>
      </c>
      <c r="C14" s="24" t="s">
        <v>38</v>
      </c>
      <c r="D14" s="75">
        <v>267</v>
      </c>
      <c r="E14" s="77" t="s">
        <v>78</v>
      </c>
      <c r="F14" s="75">
        <v>364.2</v>
      </c>
      <c r="G14" s="41"/>
      <c r="H14" s="42"/>
      <c r="I14" s="40" t="s">
        <v>40</v>
      </c>
      <c r="J14" s="43">
        <f aca="true" t="shared" si="0" ref="J14:J23">IF(I14="Less(-)",-1,1)</f>
        <v>1</v>
      </c>
      <c r="K14" s="44" t="s">
        <v>41</v>
      </c>
      <c r="L14" s="44" t="s">
        <v>4</v>
      </c>
      <c r="M14" s="70"/>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3">total_amount_ba($B$2,$D$2,D14,F14,J14,K14,M14)</f>
        <v>97241.4</v>
      </c>
      <c r="BB14" s="48">
        <f aca="true" t="shared" si="2" ref="BB14:BB23">BA14+SUM(N14:AZ14)</f>
        <v>97241.4</v>
      </c>
      <c r="BC14" s="37" t="str">
        <f aca="true" t="shared" si="3" ref="BC14:BC23">SpellNumber(L14,BB14)</f>
        <v>INR  Ninety Seven Thousand Two Hundred &amp; Forty One  and Paise Forty Only</v>
      </c>
      <c r="IA14" s="38">
        <v>1</v>
      </c>
      <c r="IB14" s="74" t="s">
        <v>72</v>
      </c>
      <c r="IC14" s="38" t="s">
        <v>38</v>
      </c>
      <c r="ID14" s="38">
        <v>267</v>
      </c>
      <c r="IE14" s="39" t="s">
        <v>78</v>
      </c>
      <c r="IF14" s="39" t="s">
        <v>42</v>
      </c>
      <c r="IG14" s="39" t="s">
        <v>36</v>
      </c>
      <c r="IH14" s="39">
        <v>123.223</v>
      </c>
      <c r="II14" s="39" t="s">
        <v>39</v>
      </c>
    </row>
    <row r="15" spans="1:243" s="38" customFormat="1" ht="31.5" customHeight="1">
      <c r="A15" s="22">
        <v>2</v>
      </c>
      <c r="B15" s="76" t="s">
        <v>82</v>
      </c>
      <c r="C15" s="24" t="s">
        <v>43</v>
      </c>
      <c r="D15" s="75">
        <v>240</v>
      </c>
      <c r="E15" s="77" t="s">
        <v>78</v>
      </c>
      <c r="F15" s="75">
        <v>305.05</v>
      </c>
      <c r="G15" s="41"/>
      <c r="H15" s="41"/>
      <c r="I15" s="40" t="s">
        <v>40</v>
      </c>
      <c r="J15" s="43">
        <f t="shared" si="0"/>
        <v>1</v>
      </c>
      <c r="K15" s="44" t="s">
        <v>41</v>
      </c>
      <c r="L15" s="44" t="s">
        <v>4</v>
      </c>
      <c r="M15" s="71"/>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73212</v>
      </c>
      <c r="BB15" s="48">
        <f t="shared" si="2"/>
        <v>73212</v>
      </c>
      <c r="BC15" s="37" t="str">
        <f t="shared" si="3"/>
        <v>INR  Seventy Three Thousand Two Hundred &amp; Twelve  Only</v>
      </c>
      <c r="IA15" s="38">
        <v>2</v>
      </c>
      <c r="IB15" s="74" t="s">
        <v>82</v>
      </c>
      <c r="IC15" s="38" t="s">
        <v>43</v>
      </c>
      <c r="ID15" s="38">
        <v>240</v>
      </c>
      <c r="IE15" s="39" t="s">
        <v>78</v>
      </c>
      <c r="IF15" s="39" t="s">
        <v>44</v>
      </c>
      <c r="IG15" s="39" t="s">
        <v>45</v>
      </c>
      <c r="IH15" s="39">
        <v>213</v>
      </c>
      <c r="II15" s="39" t="s">
        <v>39</v>
      </c>
    </row>
    <row r="16" spans="1:243" s="38" customFormat="1" ht="32.25" customHeight="1">
      <c r="A16" s="22">
        <v>3</v>
      </c>
      <c r="B16" s="76" t="s">
        <v>79</v>
      </c>
      <c r="C16" s="24" t="s">
        <v>46</v>
      </c>
      <c r="D16" s="75">
        <v>210</v>
      </c>
      <c r="E16" s="77" t="s">
        <v>78</v>
      </c>
      <c r="F16" s="75">
        <v>562.7</v>
      </c>
      <c r="G16" s="41"/>
      <c r="H16" s="41"/>
      <c r="I16" s="40" t="s">
        <v>40</v>
      </c>
      <c r="J16" s="43">
        <f t="shared" si="0"/>
        <v>1</v>
      </c>
      <c r="K16" s="44" t="s">
        <v>41</v>
      </c>
      <c r="L16" s="44" t="s">
        <v>4</v>
      </c>
      <c r="M16" s="71"/>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118167</v>
      </c>
      <c r="BB16" s="48">
        <f t="shared" si="2"/>
        <v>118167</v>
      </c>
      <c r="BC16" s="37" t="str">
        <f t="shared" si="3"/>
        <v>INR  One Lakh Eighteen Thousand One Hundred &amp; Sixty Seven  Only</v>
      </c>
      <c r="IA16" s="38">
        <v>3</v>
      </c>
      <c r="IB16" s="74" t="s">
        <v>79</v>
      </c>
      <c r="IC16" s="38" t="s">
        <v>46</v>
      </c>
      <c r="ID16" s="38">
        <v>210</v>
      </c>
      <c r="IE16" s="39" t="s">
        <v>78</v>
      </c>
      <c r="IF16" s="39" t="s">
        <v>35</v>
      </c>
      <c r="IG16" s="39" t="s">
        <v>47</v>
      </c>
      <c r="IH16" s="39">
        <v>10</v>
      </c>
      <c r="II16" s="39" t="s">
        <v>39</v>
      </c>
    </row>
    <row r="17" spans="1:243" s="38" customFormat="1" ht="40.5" customHeight="1">
      <c r="A17" s="22">
        <v>4</v>
      </c>
      <c r="B17" s="76" t="s">
        <v>73</v>
      </c>
      <c r="C17" s="24" t="s">
        <v>48</v>
      </c>
      <c r="D17" s="75">
        <v>30</v>
      </c>
      <c r="E17" s="77" t="s">
        <v>39</v>
      </c>
      <c r="F17" s="75">
        <v>8856.7</v>
      </c>
      <c r="G17" s="41"/>
      <c r="H17" s="41"/>
      <c r="I17" s="40" t="s">
        <v>40</v>
      </c>
      <c r="J17" s="43">
        <f t="shared" si="0"/>
        <v>1</v>
      </c>
      <c r="K17" s="44" t="s">
        <v>41</v>
      </c>
      <c r="L17" s="44" t="s">
        <v>4</v>
      </c>
      <c r="M17" s="71"/>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265701</v>
      </c>
      <c r="BB17" s="48">
        <f t="shared" si="2"/>
        <v>265701</v>
      </c>
      <c r="BC17" s="37" t="str">
        <f t="shared" si="3"/>
        <v>INR  Two Lakh Sixty Five Thousand Seven Hundred &amp; One  Only</v>
      </c>
      <c r="IA17" s="38">
        <v>4</v>
      </c>
      <c r="IB17" s="74" t="s">
        <v>73</v>
      </c>
      <c r="IC17" s="38" t="s">
        <v>48</v>
      </c>
      <c r="ID17" s="38">
        <v>30</v>
      </c>
      <c r="IE17" s="39" t="s">
        <v>39</v>
      </c>
      <c r="IF17" s="39" t="s">
        <v>49</v>
      </c>
      <c r="IG17" s="39" t="s">
        <v>50</v>
      </c>
      <c r="IH17" s="39">
        <v>10</v>
      </c>
      <c r="II17" s="39" t="s">
        <v>39</v>
      </c>
    </row>
    <row r="18" spans="1:243" s="38" customFormat="1" ht="30" customHeight="1">
      <c r="A18" s="22">
        <v>5</v>
      </c>
      <c r="B18" s="76" t="s">
        <v>74</v>
      </c>
      <c r="C18" s="24" t="s">
        <v>51</v>
      </c>
      <c r="D18" s="75">
        <v>48</v>
      </c>
      <c r="E18" s="78" t="s">
        <v>66</v>
      </c>
      <c r="F18" s="75">
        <v>181.85</v>
      </c>
      <c r="G18" s="41"/>
      <c r="H18" s="41"/>
      <c r="I18" s="40" t="s">
        <v>40</v>
      </c>
      <c r="J18" s="43">
        <f t="shared" si="0"/>
        <v>1</v>
      </c>
      <c r="K18" s="44" t="s">
        <v>41</v>
      </c>
      <c r="L18" s="44" t="s">
        <v>4</v>
      </c>
      <c r="M18" s="71"/>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8728.8</v>
      </c>
      <c r="BB18" s="48">
        <f t="shared" si="2"/>
        <v>8728.8</v>
      </c>
      <c r="BC18" s="37" t="str">
        <f t="shared" si="3"/>
        <v>INR  Eight Thousand Seven Hundred &amp; Twenty Eight  and Paise Eighty Only</v>
      </c>
      <c r="IA18" s="38">
        <v>5</v>
      </c>
      <c r="IB18" s="74" t="s">
        <v>74</v>
      </c>
      <c r="IC18" s="38" t="s">
        <v>51</v>
      </c>
      <c r="ID18" s="38">
        <v>48</v>
      </c>
      <c r="IE18" s="39" t="s">
        <v>66</v>
      </c>
      <c r="IF18" s="39" t="s">
        <v>42</v>
      </c>
      <c r="IG18" s="39" t="s">
        <v>36</v>
      </c>
      <c r="IH18" s="39">
        <v>123.223</v>
      </c>
      <c r="II18" s="39" t="s">
        <v>39</v>
      </c>
    </row>
    <row r="19" spans="1:243" s="38" customFormat="1" ht="30.75" customHeight="1">
      <c r="A19" s="22">
        <v>6</v>
      </c>
      <c r="B19" s="76" t="s">
        <v>75</v>
      </c>
      <c r="C19" s="24" t="s">
        <v>52</v>
      </c>
      <c r="D19" s="75">
        <v>4</v>
      </c>
      <c r="E19" s="77" t="s">
        <v>66</v>
      </c>
      <c r="F19" s="75">
        <v>5789.6</v>
      </c>
      <c r="G19" s="41"/>
      <c r="H19" s="41"/>
      <c r="I19" s="40" t="s">
        <v>40</v>
      </c>
      <c r="J19" s="43">
        <f t="shared" si="0"/>
        <v>1</v>
      </c>
      <c r="K19" s="44" t="s">
        <v>41</v>
      </c>
      <c r="L19" s="44" t="s">
        <v>4</v>
      </c>
      <c r="M19" s="71"/>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23158.4</v>
      </c>
      <c r="BB19" s="48">
        <f t="shared" si="2"/>
        <v>23158.4</v>
      </c>
      <c r="BC19" s="37" t="str">
        <f t="shared" si="3"/>
        <v>INR  Twenty Three Thousand One Hundred &amp; Fifty Eight  and Paise Forty Only</v>
      </c>
      <c r="IA19" s="38">
        <v>6</v>
      </c>
      <c r="IB19" s="74" t="s">
        <v>75</v>
      </c>
      <c r="IC19" s="38" t="s">
        <v>52</v>
      </c>
      <c r="ID19" s="38">
        <v>4</v>
      </c>
      <c r="IE19" s="39" t="s">
        <v>66</v>
      </c>
      <c r="IF19" s="39" t="s">
        <v>44</v>
      </c>
      <c r="IG19" s="39" t="s">
        <v>45</v>
      </c>
      <c r="IH19" s="39">
        <v>213</v>
      </c>
      <c r="II19" s="39" t="s">
        <v>39</v>
      </c>
    </row>
    <row r="20" spans="1:243" s="38" customFormat="1" ht="36" customHeight="1">
      <c r="A20" s="22">
        <v>7</v>
      </c>
      <c r="B20" s="79" t="s">
        <v>76</v>
      </c>
      <c r="C20" s="24" t="s">
        <v>53</v>
      </c>
      <c r="D20" s="75">
        <v>30</v>
      </c>
      <c r="E20" s="78" t="s">
        <v>62</v>
      </c>
      <c r="F20" s="75">
        <v>854.3</v>
      </c>
      <c r="G20" s="41"/>
      <c r="H20" s="41"/>
      <c r="I20" s="40" t="s">
        <v>40</v>
      </c>
      <c r="J20" s="43">
        <f t="shared" si="0"/>
        <v>1</v>
      </c>
      <c r="K20" s="44" t="s">
        <v>41</v>
      </c>
      <c r="L20" s="44" t="s">
        <v>4</v>
      </c>
      <c r="M20" s="71"/>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25629</v>
      </c>
      <c r="BB20" s="48">
        <f t="shared" si="2"/>
        <v>25629</v>
      </c>
      <c r="BC20" s="37" t="str">
        <f t="shared" si="3"/>
        <v>INR  Twenty Five Thousand Six Hundred &amp; Twenty Nine  Only</v>
      </c>
      <c r="IA20" s="38">
        <v>7</v>
      </c>
      <c r="IB20" s="74" t="s">
        <v>76</v>
      </c>
      <c r="IC20" s="38" t="s">
        <v>53</v>
      </c>
      <c r="ID20" s="38">
        <v>30</v>
      </c>
      <c r="IE20" s="39" t="s">
        <v>62</v>
      </c>
      <c r="IF20" s="39" t="s">
        <v>35</v>
      </c>
      <c r="IG20" s="39" t="s">
        <v>47</v>
      </c>
      <c r="IH20" s="39">
        <v>10</v>
      </c>
      <c r="II20" s="39" t="s">
        <v>39</v>
      </c>
    </row>
    <row r="21" spans="1:243" s="38" customFormat="1" ht="57" customHeight="1">
      <c r="A21" s="22">
        <v>8</v>
      </c>
      <c r="B21" s="79" t="s">
        <v>80</v>
      </c>
      <c r="C21" s="24" t="s">
        <v>54</v>
      </c>
      <c r="D21" s="75">
        <v>30</v>
      </c>
      <c r="E21" s="78" t="s">
        <v>62</v>
      </c>
      <c r="F21" s="75">
        <v>303.9</v>
      </c>
      <c r="G21" s="41"/>
      <c r="H21" s="41"/>
      <c r="I21" s="40" t="s">
        <v>40</v>
      </c>
      <c r="J21" s="43">
        <f t="shared" si="0"/>
        <v>1</v>
      </c>
      <c r="K21" s="44" t="s">
        <v>41</v>
      </c>
      <c r="L21" s="44" t="s">
        <v>4</v>
      </c>
      <c r="M21" s="71"/>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9117</v>
      </c>
      <c r="BB21" s="48">
        <f t="shared" si="2"/>
        <v>9117</v>
      </c>
      <c r="BC21" s="37" t="str">
        <f t="shared" si="3"/>
        <v>INR  Nine Thousand One Hundred &amp; Seventeen  Only</v>
      </c>
      <c r="IA21" s="38">
        <v>8</v>
      </c>
      <c r="IB21" s="38" t="s">
        <v>80</v>
      </c>
      <c r="IC21" s="38" t="s">
        <v>54</v>
      </c>
      <c r="ID21" s="38">
        <v>30</v>
      </c>
      <c r="IE21" s="39" t="s">
        <v>62</v>
      </c>
      <c r="IF21" s="39" t="s">
        <v>49</v>
      </c>
      <c r="IG21" s="39" t="s">
        <v>50</v>
      </c>
      <c r="IH21" s="39">
        <v>10</v>
      </c>
      <c r="II21" s="39" t="s">
        <v>39</v>
      </c>
    </row>
    <row r="22" spans="1:243" s="38" customFormat="1" ht="51" customHeight="1">
      <c r="A22" s="22">
        <v>9</v>
      </c>
      <c r="B22" s="79" t="s">
        <v>81</v>
      </c>
      <c r="C22" s="24" t="s">
        <v>55</v>
      </c>
      <c r="D22" s="75">
        <v>28.5</v>
      </c>
      <c r="E22" s="78" t="s">
        <v>62</v>
      </c>
      <c r="F22" s="75">
        <v>749.75</v>
      </c>
      <c r="G22" s="41"/>
      <c r="H22" s="41"/>
      <c r="I22" s="40" t="s">
        <v>40</v>
      </c>
      <c r="J22" s="43">
        <f t="shared" si="0"/>
        <v>1</v>
      </c>
      <c r="K22" s="44" t="s">
        <v>41</v>
      </c>
      <c r="L22" s="44" t="s">
        <v>4</v>
      </c>
      <c r="M22" s="71"/>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21367.88</v>
      </c>
      <c r="BB22" s="48">
        <f t="shared" si="2"/>
        <v>21367.88</v>
      </c>
      <c r="BC22" s="37" t="str">
        <f t="shared" si="3"/>
        <v>INR  Twenty One Thousand Three Hundred &amp; Sixty Seven  and Paise Eighty Eight Only</v>
      </c>
      <c r="IA22" s="38">
        <v>9</v>
      </c>
      <c r="IB22" s="74" t="s">
        <v>81</v>
      </c>
      <c r="IC22" s="38" t="s">
        <v>55</v>
      </c>
      <c r="ID22" s="38">
        <v>28.5</v>
      </c>
      <c r="IE22" s="39" t="s">
        <v>62</v>
      </c>
      <c r="IF22" s="39" t="s">
        <v>42</v>
      </c>
      <c r="IG22" s="39" t="s">
        <v>36</v>
      </c>
      <c r="IH22" s="39">
        <v>123.223</v>
      </c>
      <c r="II22" s="39" t="s">
        <v>39</v>
      </c>
    </row>
    <row r="23" spans="1:243" s="38" customFormat="1" ht="49.5" customHeight="1">
      <c r="A23" s="22">
        <v>10</v>
      </c>
      <c r="B23" s="79" t="s">
        <v>77</v>
      </c>
      <c r="C23" s="24" t="s">
        <v>56</v>
      </c>
      <c r="D23" s="75">
        <v>120</v>
      </c>
      <c r="E23" s="78" t="s">
        <v>62</v>
      </c>
      <c r="F23" s="75">
        <v>62.75</v>
      </c>
      <c r="G23" s="41"/>
      <c r="H23" s="41"/>
      <c r="I23" s="40" t="s">
        <v>40</v>
      </c>
      <c r="J23" s="43">
        <f t="shared" si="0"/>
        <v>1</v>
      </c>
      <c r="K23" s="44" t="s">
        <v>41</v>
      </c>
      <c r="L23" s="44" t="s">
        <v>4</v>
      </c>
      <c r="M23" s="71"/>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7530</v>
      </c>
      <c r="BB23" s="48">
        <f t="shared" si="2"/>
        <v>7530</v>
      </c>
      <c r="BC23" s="37" t="str">
        <f t="shared" si="3"/>
        <v>INR  Seven Thousand Five Hundred &amp; Thirty  Only</v>
      </c>
      <c r="IA23" s="38">
        <v>10</v>
      </c>
      <c r="IB23" s="74" t="s">
        <v>77</v>
      </c>
      <c r="IC23" s="38" t="s">
        <v>56</v>
      </c>
      <c r="ID23" s="38">
        <v>0</v>
      </c>
      <c r="IE23" s="39" t="s">
        <v>62</v>
      </c>
      <c r="IF23" s="39" t="s">
        <v>44</v>
      </c>
      <c r="IG23" s="39" t="s">
        <v>45</v>
      </c>
      <c r="IH23" s="39">
        <v>213</v>
      </c>
      <c r="II23" s="39" t="s">
        <v>39</v>
      </c>
    </row>
    <row r="24" spans="1:243" s="38" customFormat="1" ht="48" customHeight="1">
      <c r="A24" s="50" t="s">
        <v>69</v>
      </c>
      <c r="B24" s="51"/>
      <c r="C24" s="52"/>
      <c r="D24" s="53"/>
      <c r="E24" s="53"/>
      <c r="F24" s="53"/>
      <c r="G24" s="53"/>
      <c r="H24" s="54"/>
      <c r="I24" s="54"/>
      <c r="J24" s="54"/>
      <c r="K24" s="54"/>
      <c r="L24" s="55"/>
      <c r="BA24" s="56">
        <f>SUM(BA13:BA23)</f>
        <v>649852.48</v>
      </c>
      <c r="BB24" s="57">
        <f>SUM(BB13:BB23)</f>
        <v>649852.48</v>
      </c>
      <c r="BC24" s="37" t="str">
        <f>SpellNumber($E$2,BB24)</f>
        <v>INR  Six Lakh Forty Nine Thousand Eight Hundred &amp; Fifty Two  and Paise Forty Eight Only</v>
      </c>
      <c r="IE24" s="39">
        <v>4</v>
      </c>
      <c r="IF24" s="39" t="s">
        <v>44</v>
      </c>
      <c r="IG24" s="39" t="s">
        <v>57</v>
      </c>
      <c r="IH24" s="39">
        <v>10</v>
      </c>
      <c r="II24" s="39" t="s">
        <v>39</v>
      </c>
    </row>
    <row r="25" spans="1:243" s="66" customFormat="1" ht="18">
      <c r="A25" s="51" t="s">
        <v>70</v>
      </c>
      <c r="B25" s="58"/>
      <c r="C25" s="59"/>
      <c r="D25" s="60"/>
      <c r="E25" s="72" t="s">
        <v>59</v>
      </c>
      <c r="F25" s="73"/>
      <c r="G25" s="61"/>
      <c r="H25" s="62"/>
      <c r="I25" s="62"/>
      <c r="J25" s="62"/>
      <c r="K25" s="63"/>
      <c r="L25" s="64"/>
      <c r="M25" s="65"/>
      <c r="O25" s="38"/>
      <c r="P25" s="38"/>
      <c r="Q25" s="38"/>
      <c r="R25" s="38"/>
      <c r="S25" s="38"/>
      <c r="BA25" s="67">
        <f>IF(ISBLANK(F25),0,IF(E25="Excess (+)",ROUND(BA24+(BA24*F25),2),IF(E25="Less (-)",ROUND(BA24+(BA24*F25*(-1)),2),IF(E25="At Par",BA24,0))))</f>
        <v>0</v>
      </c>
      <c r="BB25" s="68">
        <f>ROUND(BA25,0)</f>
        <v>0</v>
      </c>
      <c r="BC25" s="37" t="str">
        <f>SpellNumber($E$2,BB25)</f>
        <v>INR Zero Only</v>
      </c>
      <c r="IE25" s="69"/>
      <c r="IF25" s="69"/>
      <c r="IG25" s="69"/>
      <c r="IH25" s="69"/>
      <c r="II25" s="69"/>
    </row>
    <row r="26" spans="1:243" s="66" customFormat="1" ht="18">
      <c r="A26" s="50" t="s">
        <v>71</v>
      </c>
      <c r="B26" s="50"/>
      <c r="C26" s="81" t="str">
        <f>SpellNumber($E$2,BB25)</f>
        <v>INR Zero Only</v>
      </c>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IE26" s="69"/>
      <c r="IF26" s="69"/>
      <c r="IG26" s="69"/>
      <c r="IH26" s="69"/>
      <c r="II26" s="69"/>
    </row>
    <row r="27" ht="15"/>
    <row r="28" ht="15"/>
  </sheetData>
  <sheetProtection password="EEC8" sheet="1" formatCells="0" formatColumns="0" formatRows="0" insertColumns="0" insertRows="0" insertHyperlinks="0" deleteColumns="0" deleteRows="0" sort="0" autoFilter="0" pivotTables="0"/>
  <mergeCells count="8">
    <mergeCell ref="A9:BC9"/>
    <mergeCell ref="C26:BC26"/>
    <mergeCell ref="A1:L1"/>
    <mergeCell ref="A4:BC4"/>
    <mergeCell ref="A5:BC5"/>
    <mergeCell ref="A6:BC6"/>
    <mergeCell ref="A7:BC7"/>
    <mergeCell ref="B8:BC8"/>
  </mergeCells>
  <dataValidations count="20">
    <dataValidation type="list" allowBlank="1" showErrorMessage="1" sqref="E25">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allowBlank="1" showInputMessage="1" showErrorMessage="1" promptTitle="Item Description" prompt="Please enter Item Description in text" sqref="B20:B23">
      <formula1>0</formula1>
      <formula2>0</formula2>
    </dataValidation>
    <dataValidation type="decimal" allowBlank="1" showInputMessage="1" showErrorMessage="1" promptTitle="Rate Entry" prompt="Please enter VAT charges in Rupees for this item. " errorTitle="Invaid Entry" error="Only Numeric Values are allowed. " sqref="M14:M2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3">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5">
      <formula1>IF(E25="Select",-1,IF(E25="At Par",0,0))</formula1>
      <formula2>IF(E25="Select",-1,IF(E25="At Par",0,0.99))</formula2>
    </dataValidation>
    <dataValidation type="list" allowBlank="1" showErrorMessage="1" sqref="K13:K23">
      <formula1>"Partial Conversion,Full Conversion"</formula1>
      <formula2>0</formula2>
    </dataValidation>
    <dataValidation allowBlank="1" showInputMessage="1" showErrorMessage="1" promptTitle="Addition / Deduction" prompt="Please Choose the correct One" sqref="J13:J23">
      <formula1>0</formula1>
      <formula2>0</formula2>
    </dataValidation>
    <dataValidation type="list" showErrorMessage="1" sqref="I13:I23">
      <formula1>"Excess(+),Less(-)"</formula1>
      <formula2>0</formula2>
    </dataValidation>
    <dataValidation allowBlank="1" showInputMessage="1" showErrorMessage="1" promptTitle="Itemcode/Make" prompt="Please enter text" sqref="C13:C2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3">
      <formula1>0</formula1>
      <formula2>999999999999999</formula2>
    </dataValidation>
    <dataValidation allowBlank="1" showInputMessage="1" showErrorMessage="1" promptTitle="Units" prompt="Please enter Units in text" sqref="E13:E23">
      <formula1>0</formula1>
      <formula2>0</formula2>
    </dataValidation>
    <dataValidation type="decimal" allowBlank="1" showInputMessage="1" showErrorMessage="1" promptTitle="Quantity" prompt="Please enter the Quantity for this item. " errorTitle="Invalid Entry" error="Only Numeric Values are allowed. " sqref="D13:D23 F13:F23">
      <formula1>0</formula1>
      <formula2>999999999999999</formula2>
    </dataValidation>
    <dataValidation type="list" allowBlank="1" showInputMessage="1" showErrorMessage="1" sqref="L21 L13 L14 L15 L16 L17 L18 L19 L20 L23 L22">
      <formula1>"INR"</formula1>
    </dataValidation>
    <dataValidation type="decimal" allowBlank="1" showErrorMessage="1" errorTitle="Invalid Entry" error="Only Numeric Values are allowed. " sqref="A13:A23">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6" t="s">
        <v>58</v>
      </c>
      <c r="F6" s="86"/>
      <c r="G6" s="86"/>
      <c r="H6" s="86"/>
      <c r="I6" s="86"/>
      <c r="J6" s="86"/>
      <c r="K6" s="86"/>
    </row>
    <row r="7" spans="5:11" ht="15">
      <c r="E7" s="87"/>
      <c r="F7" s="87"/>
      <c r="G7" s="87"/>
      <c r="H7" s="87"/>
      <c r="I7" s="87"/>
      <c r="J7" s="87"/>
      <c r="K7" s="87"/>
    </row>
    <row r="8" spans="5:11" ht="15">
      <c r="E8" s="87"/>
      <c r="F8" s="87"/>
      <c r="G8" s="87"/>
      <c r="H8" s="87"/>
      <c r="I8" s="87"/>
      <c r="J8" s="87"/>
      <c r="K8" s="87"/>
    </row>
    <row r="9" spans="5:11" ht="15">
      <c r="E9" s="87"/>
      <c r="F9" s="87"/>
      <c r="G9" s="87"/>
      <c r="H9" s="87"/>
      <c r="I9" s="87"/>
      <c r="J9" s="87"/>
      <c r="K9" s="87"/>
    </row>
    <row r="10" spans="5:11" ht="15">
      <c r="E10" s="87"/>
      <c r="F10" s="87"/>
      <c r="G10" s="87"/>
      <c r="H10" s="87"/>
      <c r="I10" s="87"/>
      <c r="J10" s="87"/>
      <c r="K10" s="87"/>
    </row>
    <row r="11" spans="5:11" ht="15">
      <c r="E11" s="87"/>
      <c r="F11" s="87"/>
      <c r="G11" s="87"/>
      <c r="H11" s="87"/>
      <c r="I11" s="87"/>
      <c r="J11" s="87"/>
      <c r="K11" s="87"/>
    </row>
    <row r="12" spans="5:11" ht="15">
      <c r="E12" s="87"/>
      <c r="F12" s="87"/>
      <c r="G12" s="87"/>
      <c r="H12" s="87"/>
      <c r="I12" s="87"/>
      <c r="J12" s="87"/>
      <c r="K12" s="87"/>
    </row>
    <row r="13" spans="5:11" ht="15">
      <c r="E13" s="87"/>
      <c r="F13" s="87"/>
      <c r="G13" s="87"/>
      <c r="H13" s="87"/>
      <c r="I13" s="87"/>
      <c r="J13" s="87"/>
      <c r="K13" s="87"/>
    </row>
    <row r="14" spans="5:11" ht="15">
      <c r="E14" s="87"/>
      <c r="F14" s="87"/>
      <c r="G14" s="87"/>
      <c r="H14" s="87"/>
      <c r="I14" s="87"/>
      <c r="J14" s="87"/>
      <c r="K14" s="8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Kumar</cp:lastModifiedBy>
  <cp:lastPrinted>2016-06-30T05:08:09Z</cp:lastPrinted>
  <dcterms:created xsi:type="dcterms:W3CDTF">2009-01-30T06:42:42Z</dcterms:created>
  <dcterms:modified xsi:type="dcterms:W3CDTF">2023-03-28T07:16:49Z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