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5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<sst xmlns="http://schemas.openxmlformats.org/spreadsheetml/2006/main" count="354" uniqueCount="120">
  <si>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</si>
  <si>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</si>
  <si>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</si>
  <si>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</si>
  <si>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</si>
  <si>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</si>
  <si>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</si>
  <si>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</si>
  <si>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</si>
  <si>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</si>
  <si>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</si>
  <si>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</si>
  <si>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</si>
  <si>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</si>
  <si>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</si>
  <si>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</si>
  <si>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</si>
  <si>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</si>
  <si>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</si>
  <si>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</si>
  <si>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</si>
  <si>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</si>
  <si>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</si>
  <si>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</si>
  <si>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</si>
  <si>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</si>
  <si>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</si>
  <si>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</si>
  <si>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</si>
  <si>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</si>
  <si>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</si>
  <si>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</si>
  <si>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</si>
  <si>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</si>
  <si>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</si>
  <si>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</si>
  <si>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</si>
  <si>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</si>
  <si>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</si>
  <si>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</si>
  <si>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</si>
  <si>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</si>
  <si>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</si>
  <si>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</si>
  <si>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</si>
  <si>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</si>
  <si>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</si>
  <si>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</si>
  <si>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</si>
  <si>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</si>
  <si>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</si>
  <si>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</si>
  <si>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</si>
  <si>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</si>
  <si>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</si>
  <si>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</si>
  <si>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</si>
  <si>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</si>
  <si>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</si>
  <si>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</si>
  <si>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</si>
  <si>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</si>
  <si>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</si>
  <si>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</si>
  <si>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</si>
  <si>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</si>
  <si>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</si>
  <si>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</si>
  <si>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</si>
  <si>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</si>
  <si>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</si>
  <si>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</si>
  <si>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</si>
  <si>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</si>
  <si>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</si>
  <si>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</si>
  <si>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</si>
  <si>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</si>
  <si>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</si>
  <si>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</si>
  <si>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 xml:space="preserve">Demolishing brick work manually / by mechanical means including stacking of serviceable material and disposal of unserviceable material within 50 metres lead as per direction of Engineer-in-charge:     In cement mortar   (15.7.4)            </t>
  </si>
  <si>
    <t>Earth work in surface excavation not exceeding 30 cm in depth but exceeding 1.5 m in width as well as 10 sqm on plan including getting out and disposal of excavated earth upto 50 m and lift upto 1.5 m, as directed by Engineer-in- Charge:All kinds of soil (2.1.1)</t>
  </si>
  <si>
    <t>Construction of granular sub-base by providing close graded Material conforming to specifications, mixing in a mechanical mix plant at OMC, carriage of mixed material by tippers to work site, for all leads &amp; lifts, spreading in uniform layers of specified thickness with motor grader on prepared surface and compacting with vibratory power roller to achieve the desired density, complete as per specifications and directions of Engineer-in-Charge.With material conforming to Grade-II (size range 53 mm to 0.075 mm ) having CBR Value-25 (16.78.2)</t>
  </si>
  <si>
    <r>
      <t xml:space="preserve"> Brick edging in full brick width and half brick depth including
excavation, refilling and disposal of surplus earth lead upto 50 metres.  With common burnt clay F.P.S. (non modular) bricks of class designation 7.5</t>
    </r>
    <r>
      <rPr>
        <b/>
        <sz val="10"/>
        <rFont val="Times New Roman"/>
        <family val="1"/>
      </rPr>
      <t>( 16.7.1)</t>
    </r>
  </si>
  <si>
    <t>Providing and laying bituminous macadam using crushed stone aggregates of specified grading premixed with bituminous binder, transported to site by tippers, laid over a previously prepared surface with paver finisher equiped with electronic sensor to the required grade, level and alignment and rolling with smooth wheeled, vibratory and tandem rollers as per specifications to achieve the desired compaction and density, complete as per specificatons and directions of Engineer-in-Charge. 50 to 100 mm average compacted thickness with bitumen of grade VG-30 @ 3.50% (percentage by weight of total mix) prepared in Batch Type Hot Mix Plant of 100-120 TPH capacity. (16.55.1)</t>
  </si>
  <si>
    <t>Providing and laying seal coat of premixed fine aggregate ( passing 2.36 mm and retained on 180 micron sieve) with bitumen using 128 kg of bitumen of grade VG - 10 bitumen per cum of fine aggregate and 0.60 cum of fine aggregate per 100 sqm of road surface, including rolling and finishing with road roller all complete. (16.40)</t>
  </si>
  <si>
    <t xml:space="preserve">Providing and applying tack coat using bitumen emulsion conforming to IS:8887, using emulsion pressure distributer including preparing the surface &amp; cleaning with mechanical broom.  ith medium setting bitumen emulsion On bituminous surface @ 0.25kg/sqm  (16.31.2.2)
</t>
  </si>
  <si>
    <r>
      <t xml:space="preserve"> Painting road surface marking with adequate nos of coats to give uniform finish with ready mixed road marking paint conforming to IS : 164, on bituminous surface in white/yellow shade, including cleaning the surface of all dirt, scales, oil, grease and foreign material etc. complete.  New work (Two or more coats) </t>
    </r>
    <r>
      <rPr>
        <b/>
        <sz val="10"/>
        <rFont val="Times New Roman"/>
        <family val="1"/>
      </rPr>
      <t>(16.48.1)</t>
    </r>
  </si>
  <si>
    <r>
      <t xml:space="preserve">Providing and laying factory made chamfered edge Cement Concrete paver blocks in footpath, parks, lawns, drive ways or light traffic parking etc, of required strength, thickness &amp; size/ shape, made by table vibratory method using PU mould, laid in required colour &amp; pattern over 50mm thick compacted bed of sand, compacting and proper embedding/laying of inter locking paver blocks into the sand bedding layer through vibratory compaction by using plate vibrator, filling the joints with sand and cutting of paver blocks as per required size and pattern, finishing and sweeping extra sand. complete all as
per direction of Engineer-in-Charge.   80 mm thick C.C. paver block of M-30 grade with approved color design and pattern. </t>
    </r>
    <r>
      <rPr>
        <b/>
        <sz val="10"/>
        <rFont val="Times New Roman"/>
        <family val="1"/>
      </rPr>
      <t xml:space="preserve">(16.91.2)  </t>
    </r>
    <r>
      <rPr>
        <sz val="10"/>
        <rFont val="Times New Roman"/>
        <family val="1"/>
      </rPr>
      <t xml:space="preserve">                  </t>
    </r>
  </si>
  <si>
    <r>
      <t xml:space="preserve">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All kinds of soil. </t>
    </r>
    <r>
      <rPr>
        <b/>
        <sz val="10"/>
        <rFont val="Times New Roman"/>
        <family val="1"/>
      </rPr>
      <t>(2.8.1)</t>
    </r>
  </si>
  <si>
    <t xml:space="preserve">Providing and laying in position cement concrete of specified grade excluding the cost of centering and shuttering - All work upto plinth level </t>
  </si>
  <si>
    <r>
      <t xml:space="preserve">1:4:8 (1 Cement : 4 fine sand : 8 graded stone aggregate 40 mm nominal size) </t>
    </r>
    <r>
      <rPr>
        <b/>
        <sz val="10"/>
        <rFont val="Times New Roman"/>
        <family val="1"/>
      </rPr>
      <t>(4.1.8)</t>
    </r>
  </si>
  <si>
    <r>
      <t xml:space="preserve">1:2:4 (1 Cement : 2 coarse sand : 4 graded stone  aggregate 20 mm nominal size)  </t>
    </r>
    <r>
      <rPr>
        <b/>
        <sz val="10"/>
        <rFont val="Times New Roman"/>
        <family val="1"/>
      </rPr>
      <t>(4.1.3)</t>
    </r>
  </si>
  <si>
    <r>
      <t>Brick work with common burnt clay F.P.S. (non modular) bricks of class designation 7.5 in  foundation and plinth in : Cement mortar 1:6 (1 cement : 6 coarse sand)</t>
    </r>
    <r>
      <rPr>
        <b/>
        <sz val="10"/>
        <rFont val="Times New Roman"/>
        <family val="1"/>
      </rPr>
      <t>(6.1.2)</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</si>
  <si>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centering,shuttering, finishing and reinforcement with 1:1.5:3 (1 cement : 1.5 coarse sand(zone-III) : 3 graded stone aggregate 20 mm nominal size). </t>
    </r>
    <r>
      <rPr>
        <b/>
        <sz val="10"/>
        <rFont val="Times New Roman"/>
        <family val="1"/>
      </rPr>
      <t>(5.3)</t>
    </r>
  </si>
  <si>
    <r>
      <t xml:space="preserve">Reinforcement for R.C.C. work including straightening, cutting, bending, placing in position and binding all complete .  Thermo-Mechanically Treated bars of grade Fe-500D or more. </t>
    </r>
    <r>
      <rPr>
        <b/>
        <sz val="10"/>
        <rFont val="Times New Roman"/>
        <family val="1"/>
      </rPr>
      <t>(5.22.6)</t>
    </r>
  </si>
  <si>
    <r>
      <t xml:space="preserve">Half brick masonry with common burnt clay F.P.S. (non modular) bricks of class designation 75 in superstructure above plinth level up to floor V level  : Cement mortar 1:4 (1 Cement : 4 coarse sand) </t>
    </r>
    <r>
      <rPr>
        <b/>
        <sz val="10"/>
        <rFont val="Times New Roman"/>
        <family val="1"/>
      </rPr>
      <t>(6.13.2)</t>
    </r>
  </si>
  <si>
    <r>
      <t xml:space="preserve">12 mm cement plaster of mix :  1:6 (1 cement: 6 coarse sand) </t>
    </r>
    <r>
      <rPr>
        <b/>
        <sz val="10"/>
        <rFont val="Times New Roman"/>
        <family val="1"/>
      </rPr>
      <t xml:space="preserve">(13.4.2)  </t>
    </r>
    <r>
      <rPr>
        <sz val="10"/>
        <rFont val="Times New Roman"/>
        <family val="1"/>
      </rPr>
      <t xml:space="preserve">                                  </t>
    </r>
  </si>
  <si>
    <r>
      <t xml:space="preserve">15 mm cement plaster on rough side of single or half brick wall  of mix :   1:6 (1 cement: 6 coarse sand) </t>
    </r>
    <r>
      <rPr>
        <b/>
        <sz val="10"/>
        <rFont val="Times New Roman"/>
        <family val="1"/>
      </rPr>
      <t>(13.5.2)</t>
    </r>
  </si>
  <si>
    <r>
      <t xml:space="preserve">Neat cement punning. </t>
    </r>
    <r>
      <rPr>
        <b/>
        <sz val="10"/>
        <rFont val="Times New Roman"/>
        <family val="1"/>
      </rPr>
      <t>(13.18)</t>
    </r>
  </si>
  <si>
    <t xml:space="preserve"> Providing and laying non-pressure NP2 class (light duty) R.C.C. pipes with collars jointed with stiff mixture of cement mortar in the proportion of 1:2 (1 cement : 2 fine sand) including testing of joints etc. complete : 300 mm dia. R.C.C. pipe( 19.6.4)</t>
  </si>
  <si>
    <t>cum</t>
  </si>
  <si>
    <t>Mtr.</t>
  </si>
  <si>
    <t xml:space="preserve">cum         </t>
  </si>
  <si>
    <t>kg</t>
  </si>
  <si>
    <t xml:space="preserve"> Brick edging in full brick width and half brick depth including
excavation, refilling and disposal of surplus earth lead upto 50 metres.  With common burnt clay F.P.S. (non modular) bricks of class designation 7.5( 16.7.1)</t>
  </si>
  <si>
    <t xml:space="preserve"> Painting road surface marking with adequate nos of coats to give uniform finish with ready mixed road marking paint conforming to IS : 164, on bituminous surface in white/yellow shade, including cleaning the surface of all dirt, scales, oil, grease and foreign material etc. complete.  New work (Two or more coats) (16.48.1)</t>
  </si>
  <si>
    <t xml:space="preserve">Providing and laying factory made chamfered edge Cement Concrete paver blocks in footpath, parks, lawns, drive ways or light traffic parking etc, of required strength, thickness &amp; size/ shape, made by table vibratory method using PU mould, laid in required colour &amp; pattern over 50mm thick compacted bed of sand, compacting and proper embedding/laying of inter locking paver blocks into the sand bedding layer through vibratory compaction by using plate vibrator, filling the joints with sand and cutting of paver blocks as per required size and pattern, finishing and sweeping extra sand. complete all as
per direction of Engineer-in-Charge.   80 mm thick C.C. paver block of M-30 grade with approved color design and pattern. (16.91.2)                    </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</si>
  <si>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All kinds of soil. (2.8.1)</t>
  </si>
  <si>
    <t>1:4:8 (1 Cement : 4 fine sand : 8 graded stone aggregate 40 mm nominal size) (4.1.8)</t>
  </si>
  <si>
    <t>1:2:4 (1 Cement : 2 coarse sand : 4 graded stone  aggregate 20 mm nominal size)  (4.1.3)</t>
  </si>
  <si>
    <t>Brick work with common burnt clay F.P.S. (non modular) bricks of class designation 7.5 in  foundation and plinth in : Cement mortar 1:6 (1 cement : 6 coarse sand)(6.1.2)</t>
  </si>
  <si>
    <t>Reinforced cement concrete work in beams, suspended floors, roofs having slope up to 15° landings, balconies, shelves, chajjas, lintels, bands, plain window sills, staircases and spiral stair cases above plinth level up to floor five level, excluding the cost of centering,shuttering, finishing and reinforcement with 1:1.5:3 (1 cement : 1.5 coarse sand(zone-III) : 3 graded stone aggregate 20 mm nominal size). (5.3)</t>
  </si>
  <si>
    <t>Reinforcement for R.C.C. work including straightening, cutting, bending, placing in position and binding all complete .  Thermo-Mechanically Treated bars of grade Fe-500D or more. (5.22.6)</t>
  </si>
  <si>
    <t>Half brick masonry with common burnt clay F.P.S. (non modular) bricks of class designation 75 in superstructure above plinth level up to floor V level  : Cement mortar 1:4 (1 Cement : 4 coarse sand) (6.13.2)</t>
  </si>
  <si>
    <t xml:space="preserve">12 mm cement plaster of mix :  1:6 (1 cement: 6 coarse sand) (13.4.2)                                    </t>
  </si>
  <si>
    <t>15 mm cement plaster on rough side of single or half brick wall  of mix :   1:6 (1 cement: 6 coarse sand) (13.5.2)</t>
  </si>
  <si>
    <t>Neat cement punning. (13.18)</t>
  </si>
  <si>
    <t xml:space="preserve">Name of Work: P/F of brick edging, construction of drain and repair to patches, overlay of bituminous carpet and P/L seal coat form proctor office to bio chemical Engg. and physics to LT-3, ceramic to chemical Engg, Pharmaceuitical to chemical Engg. and main road of chemical Engg. IIT(BHU) </t>
  </si>
  <si>
    <t xml:space="preserve">Contract No: IIT (BHU)/IWD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</si>
</sst>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style="thin"/>
      <right style="thin"/>
      <top style="thin"/>
      <bottom style="hair"/>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justify" vertical="top" wrapText="1"/>
    </xf>
    <xf numFmtId="0" fontId="25" fillId="0" borderId="23" xfId="0" applyFont="1" applyFill="1" applyBorder="1" applyAlignment="1">
      <alignment horizontal="justify" vertical="top" wrapText="1" shrinkToFit="1"/>
    </xf>
    <xf numFmtId="0" fontId="25" fillId="0" borderId="21" xfId="0" applyFont="1" applyFill="1" applyBorder="1" applyAlignment="1">
      <alignment horizontal="justify" vertical="top" wrapText="1"/>
    </xf>
    <xf numFmtId="0" fontId="25" fillId="0" borderId="21" xfId="0" applyFont="1" applyFill="1" applyBorder="1" applyAlignment="1">
      <alignment horizontal="justify" vertical="top" wrapText="1" shrinkToFit="1"/>
    </xf>
    <xf numFmtId="2" fontId="7" fillId="34" borderId="13" xfId="56" applyNumberFormat="1" applyFont="1" applyFill="1" applyBorder="1" applyAlignment="1" applyProtection="1">
      <alignment horizontal="right" vertical="top"/>
      <protection locked="0"/>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4" xfId="56" applyNumberFormat="1" applyFont="1" applyFill="1" applyBorder="1" applyAlignment="1" applyProtection="1">
      <alignment horizontal="center" wrapText="1"/>
      <protection locked="0"/>
    </xf>
    <xf numFmtId="0" fontId="7" fillId="35"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7"/>
  <sheetViews>
    <sheetView showGridLines="0" zoomScale="70" zoomScaleNormal="70" zoomScalePageLayoutView="0" workbookViewId="0" topLeftCell="A1">
      <selection activeCell="B11" sqref="B11"/>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8" t="str">
        <f>B2&amp;" BoQ"</f>
        <v>Percentage BoQ</v>
      </c>
      <c r="B1" s="88"/>
      <c r="C1" s="88"/>
      <c r="D1" s="88"/>
      <c r="E1" s="88"/>
      <c r="F1" s="88"/>
      <c r="G1" s="88"/>
      <c r="H1" s="88"/>
      <c r="I1" s="88"/>
      <c r="J1" s="88"/>
      <c r="K1" s="88"/>
      <c r="L1" s="88"/>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9" t="s">
        <v>69</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10"/>
      <c r="IF4" s="10"/>
      <c r="IG4" s="10"/>
      <c r="IH4" s="10"/>
      <c r="II4" s="10"/>
    </row>
    <row r="5" spans="1:243" s="9" customFormat="1" ht="36" customHeight="1">
      <c r="A5" s="89" t="s">
        <v>118</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10"/>
      <c r="IF5" s="10"/>
      <c r="IG5" s="10"/>
      <c r="IH5" s="10"/>
      <c r="II5" s="10"/>
    </row>
    <row r="6" spans="1:243" s="9" customFormat="1" ht="27" customHeight="1">
      <c r="A6" s="89" t="s">
        <v>119</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10"/>
      <c r="IF6" s="10"/>
      <c r="IG6" s="10"/>
      <c r="IH6" s="10"/>
      <c r="II6" s="10"/>
    </row>
    <row r="7" spans="1:243" s="9" customFormat="1" ht="13.5" hidden="1">
      <c r="A7" s="90" t="s">
        <v>7</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10"/>
      <c r="IF7" s="10"/>
      <c r="IG7" s="10"/>
      <c r="IH7" s="10"/>
      <c r="II7" s="10"/>
    </row>
    <row r="8" spans="1:243" s="12" customFormat="1" ht="54.75">
      <c r="A8" s="11" t="s">
        <v>66</v>
      </c>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IE8" s="13"/>
      <c r="IF8" s="13"/>
      <c r="IG8" s="13"/>
      <c r="IH8" s="13"/>
      <c r="II8" s="13"/>
    </row>
    <row r="9" spans="1:243" s="14" customFormat="1" ht="13.5">
      <c r="A9" s="86" t="s">
        <v>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74</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76</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76</v>
      </c>
      <c r="IC13" s="38" t="s">
        <v>34</v>
      </c>
      <c r="IE13" s="39"/>
      <c r="IF13" s="39" t="s">
        <v>35</v>
      </c>
      <c r="IG13" s="39" t="s">
        <v>36</v>
      </c>
      <c r="IH13" s="39">
        <v>10</v>
      </c>
      <c r="II13" s="39" t="s">
        <v>37</v>
      </c>
    </row>
    <row r="14" spans="1:243" s="38" customFormat="1" ht="72" customHeight="1">
      <c r="A14" s="22">
        <v>1</v>
      </c>
      <c r="B14" s="81" t="s">
        <v>80</v>
      </c>
      <c r="C14" s="24" t="s">
        <v>38</v>
      </c>
      <c r="D14" s="78">
        <v>5</v>
      </c>
      <c r="E14" s="79" t="s">
        <v>101</v>
      </c>
      <c r="F14" s="78">
        <v>1469.9</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7349.5</v>
      </c>
      <c r="BB14" s="48">
        <f aca="true" t="shared" si="2" ref="BB14:BB24">BA14+SUM(N14:AZ14)</f>
        <v>7349.5</v>
      </c>
      <c r="BC14" s="37" t="str">
        <f aca="true" t="shared" si="3" ref="BC14:BC24">SpellNumber(L14,BB14)</f>
        <v>INR  Seven Thousand Three Hundred &amp; Forty Nine  and Paise Fifty Only</v>
      </c>
      <c r="IA14" s="38">
        <v>1</v>
      </c>
      <c r="IB14" s="77" t="s">
        <v>80</v>
      </c>
      <c r="IC14" s="38" t="s">
        <v>38</v>
      </c>
      <c r="ID14" s="38">
        <v>5</v>
      </c>
      <c r="IE14" s="39" t="s">
        <v>101</v>
      </c>
      <c r="IF14" s="39" t="s">
        <v>42</v>
      </c>
      <c r="IG14" s="39" t="s">
        <v>36</v>
      </c>
      <c r="IH14" s="39">
        <v>123.223</v>
      </c>
      <c r="II14" s="39" t="s">
        <v>39</v>
      </c>
    </row>
    <row r="15" spans="1:243" s="38" customFormat="1" ht="38.25" customHeight="1">
      <c r="A15" s="22">
        <v>2</v>
      </c>
      <c r="B15" s="82" t="s">
        <v>81</v>
      </c>
      <c r="C15" s="24" t="s">
        <v>43</v>
      </c>
      <c r="D15" s="78">
        <v>105</v>
      </c>
      <c r="E15" s="79" t="s">
        <v>68</v>
      </c>
      <c r="F15" s="78">
        <v>92.55</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9717.75</v>
      </c>
      <c r="BB15" s="48">
        <f t="shared" si="2"/>
        <v>9717.75</v>
      </c>
      <c r="BC15" s="37" t="str">
        <f t="shared" si="3"/>
        <v>INR  Nine Thousand Seven Hundred &amp; Seventeen  and Paise Seventy Five Only</v>
      </c>
      <c r="IA15" s="38">
        <v>2</v>
      </c>
      <c r="IB15" s="77" t="s">
        <v>81</v>
      </c>
      <c r="IC15" s="38" t="s">
        <v>43</v>
      </c>
      <c r="ID15" s="38">
        <v>105</v>
      </c>
      <c r="IE15" s="39" t="s">
        <v>68</v>
      </c>
      <c r="IF15" s="39" t="s">
        <v>44</v>
      </c>
      <c r="IG15" s="39" t="s">
        <v>45</v>
      </c>
      <c r="IH15" s="39">
        <v>213</v>
      </c>
      <c r="II15" s="39" t="s">
        <v>39</v>
      </c>
    </row>
    <row r="16" spans="1:243" s="38" customFormat="1" ht="33" customHeight="1">
      <c r="A16" s="22">
        <v>3</v>
      </c>
      <c r="B16" s="82" t="s">
        <v>82</v>
      </c>
      <c r="C16" s="24" t="s">
        <v>46</v>
      </c>
      <c r="D16" s="78">
        <v>162</v>
      </c>
      <c r="E16" s="79" t="s">
        <v>101</v>
      </c>
      <c r="F16" s="78">
        <v>2637.3</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427242.6</v>
      </c>
      <c r="BB16" s="48">
        <f t="shared" si="2"/>
        <v>427242.6</v>
      </c>
      <c r="BC16" s="37" t="str">
        <f t="shared" si="3"/>
        <v>INR  Four Lakh Twenty Seven Thousand Two Hundred &amp; Forty Two  and Paise Sixty Only</v>
      </c>
      <c r="IA16" s="38">
        <v>3</v>
      </c>
      <c r="IB16" s="77" t="s">
        <v>82</v>
      </c>
      <c r="IC16" s="38" t="s">
        <v>46</v>
      </c>
      <c r="ID16" s="38">
        <v>162</v>
      </c>
      <c r="IE16" s="39" t="s">
        <v>101</v>
      </c>
      <c r="IF16" s="39" t="s">
        <v>35</v>
      </c>
      <c r="IG16" s="39" t="s">
        <v>47</v>
      </c>
      <c r="IH16" s="39">
        <v>10</v>
      </c>
      <c r="II16" s="39" t="s">
        <v>39</v>
      </c>
    </row>
    <row r="17" spans="1:243" s="38" customFormat="1" ht="40.5" customHeight="1">
      <c r="A17" s="22">
        <v>4</v>
      </c>
      <c r="B17" s="82" t="s">
        <v>83</v>
      </c>
      <c r="C17" s="24" t="s">
        <v>48</v>
      </c>
      <c r="D17" s="78">
        <v>680</v>
      </c>
      <c r="E17" s="79" t="s">
        <v>102</v>
      </c>
      <c r="F17" s="78">
        <v>167.8</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114104</v>
      </c>
      <c r="BB17" s="48">
        <f t="shared" si="2"/>
        <v>114104</v>
      </c>
      <c r="BC17" s="37" t="str">
        <f t="shared" si="3"/>
        <v>INR  One Lakh Fourteen Thousand One Hundred &amp; Four  Only</v>
      </c>
      <c r="IA17" s="38">
        <v>4</v>
      </c>
      <c r="IB17" s="77" t="s">
        <v>105</v>
      </c>
      <c r="IC17" s="38" t="s">
        <v>48</v>
      </c>
      <c r="ID17" s="38">
        <v>680</v>
      </c>
      <c r="IE17" s="39" t="s">
        <v>102</v>
      </c>
      <c r="IF17" s="39" t="s">
        <v>49</v>
      </c>
      <c r="IG17" s="39" t="s">
        <v>50</v>
      </c>
      <c r="IH17" s="39">
        <v>10</v>
      </c>
      <c r="II17" s="39" t="s">
        <v>39</v>
      </c>
    </row>
    <row r="18" spans="1:243" s="38" customFormat="1" ht="30" customHeight="1">
      <c r="A18" s="22">
        <v>5</v>
      </c>
      <c r="B18" s="82" t="s">
        <v>84</v>
      </c>
      <c r="C18" s="24" t="s">
        <v>51</v>
      </c>
      <c r="D18" s="78">
        <v>128</v>
      </c>
      <c r="E18" s="80" t="s">
        <v>101</v>
      </c>
      <c r="F18" s="78">
        <v>7743.55</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991174.4</v>
      </c>
      <c r="BB18" s="48">
        <f t="shared" si="2"/>
        <v>991174.4</v>
      </c>
      <c r="BC18" s="37" t="str">
        <f t="shared" si="3"/>
        <v>INR  Nine Lakh Ninety One Thousand One Hundred &amp; Seventy Four  and Paise Forty Only</v>
      </c>
      <c r="IA18" s="38">
        <v>5</v>
      </c>
      <c r="IB18" s="77" t="s">
        <v>84</v>
      </c>
      <c r="IC18" s="38" t="s">
        <v>51</v>
      </c>
      <c r="ID18" s="38">
        <v>128</v>
      </c>
      <c r="IE18" s="39" t="s">
        <v>101</v>
      </c>
      <c r="IF18" s="39" t="s">
        <v>42</v>
      </c>
      <c r="IG18" s="39" t="s">
        <v>36</v>
      </c>
      <c r="IH18" s="39">
        <v>123.223</v>
      </c>
      <c r="II18" s="39" t="s">
        <v>39</v>
      </c>
    </row>
    <row r="19" spans="1:243" s="38" customFormat="1" ht="30.75" customHeight="1">
      <c r="A19" s="22">
        <v>6</v>
      </c>
      <c r="B19" s="81" t="s">
        <v>85</v>
      </c>
      <c r="C19" s="24" t="s">
        <v>52</v>
      </c>
      <c r="D19" s="78">
        <v>2556</v>
      </c>
      <c r="E19" s="79" t="s">
        <v>68</v>
      </c>
      <c r="F19" s="78">
        <v>73.7</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188377.2</v>
      </c>
      <c r="BB19" s="48">
        <f t="shared" si="2"/>
        <v>188377.2</v>
      </c>
      <c r="BC19" s="37" t="str">
        <f t="shared" si="3"/>
        <v>INR  One Lakh Eighty Eight Thousand Three Hundred &amp; Seventy Seven  and Paise Twenty Only</v>
      </c>
      <c r="IA19" s="38">
        <v>6</v>
      </c>
      <c r="IB19" s="77" t="s">
        <v>85</v>
      </c>
      <c r="IC19" s="38" t="s">
        <v>52</v>
      </c>
      <c r="ID19" s="38">
        <v>2556</v>
      </c>
      <c r="IE19" s="39" t="s">
        <v>68</v>
      </c>
      <c r="IF19" s="39" t="s">
        <v>44</v>
      </c>
      <c r="IG19" s="39" t="s">
        <v>45</v>
      </c>
      <c r="IH19" s="39">
        <v>213</v>
      </c>
      <c r="II19" s="39" t="s">
        <v>39</v>
      </c>
    </row>
    <row r="20" spans="1:243" s="38" customFormat="1" ht="60" customHeight="1">
      <c r="A20" s="22">
        <v>7</v>
      </c>
      <c r="B20" s="81" t="s">
        <v>86</v>
      </c>
      <c r="C20" s="24" t="s">
        <v>53</v>
      </c>
      <c r="D20" s="78">
        <v>2556</v>
      </c>
      <c r="E20" s="80" t="s">
        <v>68</v>
      </c>
      <c r="F20" s="78">
        <v>11</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28116</v>
      </c>
      <c r="BB20" s="48">
        <f t="shared" si="2"/>
        <v>28116</v>
      </c>
      <c r="BC20" s="37" t="str">
        <f t="shared" si="3"/>
        <v>INR  Twenty Eight Thousand One Hundred &amp; Sixteen  Only</v>
      </c>
      <c r="IA20" s="38">
        <v>7</v>
      </c>
      <c r="IB20" s="77" t="s">
        <v>86</v>
      </c>
      <c r="IC20" s="38" t="s">
        <v>53</v>
      </c>
      <c r="ID20" s="38">
        <v>2556</v>
      </c>
      <c r="IE20" s="39" t="s">
        <v>68</v>
      </c>
      <c r="IF20" s="39" t="s">
        <v>35</v>
      </c>
      <c r="IG20" s="39" t="s">
        <v>47</v>
      </c>
      <c r="IH20" s="39">
        <v>10</v>
      </c>
      <c r="II20" s="39" t="s">
        <v>39</v>
      </c>
    </row>
    <row r="21" spans="1:243" s="38" customFormat="1" ht="57" customHeight="1">
      <c r="A21" s="22">
        <v>8</v>
      </c>
      <c r="B21" s="81" t="s">
        <v>87</v>
      </c>
      <c r="C21" s="24" t="s">
        <v>54</v>
      </c>
      <c r="D21" s="78">
        <v>172</v>
      </c>
      <c r="E21" s="80" t="s">
        <v>68</v>
      </c>
      <c r="F21" s="78">
        <v>215.95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37143.4</v>
      </c>
      <c r="BB21" s="48">
        <f t="shared" si="2"/>
        <v>37143.4</v>
      </c>
      <c r="BC21" s="37" t="str">
        <f t="shared" si="3"/>
        <v>INR  Thirty Seven Thousand One Hundred &amp; Forty Three  and Paise Forty Only</v>
      </c>
      <c r="IA21" s="38">
        <v>8</v>
      </c>
      <c r="IB21" s="38" t="s">
        <v>106</v>
      </c>
      <c r="IC21" s="38" t="s">
        <v>54</v>
      </c>
      <c r="ID21" s="38">
        <v>172</v>
      </c>
      <c r="IE21" s="39" t="s">
        <v>68</v>
      </c>
      <c r="IF21" s="39" t="s">
        <v>49</v>
      </c>
      <c r="IG21" s="39" t="s">
        <v>50</v>
      </c>
      <c r="IH21" s="39">
        <v>10</v>
      </c>
      <c r="II21" s="39" t="s">
        <v>39</v>
      </c>
    </row>
    <row r="22" spans="1:243" s="38" customFormat="1" ht="51" customHeight="1">
      <c r="A22" s="22">
        <v>9</v>
      </c>
      <c r="B22" s="83" t="s">
        <v>88</v>
      </c>
      <c r="C22" s="24" t="s">
        <v>55</v>
      </c>
      <c r="D22" s="78">
        <v>777</v>
      </c>
      <c r="E22" s="80" t="s">
        <v>68</v>
      </c>
      <c r="F22" s="78">
        <v>953</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740481</v>
      </c>
      <c r="BB22" s="48">
        <f t="shared" si="2"/>
        <v>740481</v>
      </c>
      <c r="BC22" s="37" t="str">
        <f t="shared" si="3"/>
        <v>INR  Seven Lakh Forty Thousand Four Hundred &amp; Eighty One  Only</v>
      </c>
      <c r="IA22" s="38">
        <v>9</v>
      </c>
      <c r="IB22" s="77" t="s">
        <v>107</v>
      </c>
      <c r="IC22" s="38" t="s">
        <v>55</v>
      </c>
      <c r="ID22" s="38">
        <v>777</v>
      </c>
      <c r="IE22" s="39" t="s">
        <v>68</v>
      </c>
      <c r="IF22" s="39" t="s">
        <v>42</v>
      </c>
      <c r="IG22" s="39" t="s">
        <v>36</v>
      </c>
      <c r="IH22" s="39">
        <v>123.223</v>
      </c>
      <c r="II22" s="39" t="s">
        <v>39</v>
      </c>
    </row>
    <row r="23" spans="1:243" s="38" customFormat="1" ht="49.5" customHeight="1">
      <c r="A23" s="22">
        <v>10</v>
      </c>
      <c r="B23" s="83" t="s">
        <v>89</v>
      </c>
      <c r="C23" s="24" t="s">
        <v>56</v>
      </c>
      <c r="D23" s="78">
        <v>308</v>
      </c>
      <c r="E23" s="80" t="s">
        <v>68</v>
      </c>
      <c r="F23" s="78">
        <v>252.3</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77708.4</v>
      </c>
      <c r="BB23" s="48">
        <f t="shared" si="2"/>
        <v>77708.4</v>
      </c>
      <c r="BC23" s="37" t="str">
        <f t="shared" si="3"/>
        <v>INR  Seventy Seven Thousand Seven Hundred &amp; Eight  and Paise Forty Only</v>
      </c>
      <c r="IA23" s="38">
        <v>10</v>
      </c>
      <c r="IB23" s="77" t="s">
        <v>108</v>
      </c>
      <c r="IC23" s="38" t="s">
        <v>56</v>
      </c>
      <c r="ID23" s="38">
        <v>308</v>
      </c>
      <c r="IE23" s="39" t="s">
        <v>68</v>
      </c>
      <c r="IF23" s="39" t="s">
        <v>44</v>
      </c>
      <c r="IG23" s="39" t="s">
        <v>45</v>
      </c>
      <c r="IH23" s="39">
        <v>213</v>
      </c>
      <c r="II23" s="39" t="s">
        <v>39</v>
      </c>
    </row>
    <row r="24" spans="1:243" s="38" customFormat="1" ht="48" customHeight="1">
      <c r="A24" s="22">
        <v>11</v>
      </c>
      <c r="B24" s="84" t="s">
        <v>90</v>
      </c>
      <c r="C24" s="24" t="s">
        <v>57</v>
      </c>
      <c r="D24" s="78"/>
      <c r="E24" s="80"/>
      <c r="F24" s="78"/>
      <c r="G24" s="41"/>
      <c r="H24" s="41"/>
      <c r="I24" s="40" t="s">
        <v>40</v>
      </c>
      <c r="J24" s="43">
        <f t="shared" si="0"/>
        <v>1</v>
      </c>
      <c r="K24" s="44" t="s">
        <v>41</v>
      </c>
      <c r="L24" s="44" t="s">
        <v>4</v>
      </c>
      <c r="M24" s="85"/>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0</v>
      </c>
      <c r="BB24" s="48">
        <f t="shared" si="2"/>
        <v>0</v>
      </c>
      <c r="BC24" s="37" t="str">
        <f t="shared" si="3"/>
        <v>INR Zero Only</v>
      </c>
      <c r="IA24" s="38">
        <v>11</v>
      </c>
      <c r="IB24" s="77" t="s">
        <v>90</v>
      </c>
      <c r="IC24" s="38" t="s">
        <v>57</v>
      </c>
      <c r="IE24" s="39"/>
      <c r="IF24" s="39" t="s">
        <v>35</v>
      </c>
      <c r="IG24" s="39" t="s">
        <v>47</v>
      </c>
      <c r="IH24" s="39">
        <v>10</v>
      </c>
      <c r="II24" s="39" t="s">
        <v>39</v>
      </c>
    </row>
    <row r="25" spans="1:243" s="38" customFormat="1" ht="48.75" customHeight="1">
      <c r="A25" s="22">
        <v>12</v>
      </c>
      <c r="B25" s="84" t="s">
        <v>91</v>
      </c>
      <c r="C25" s="24" t="s">
        <v>75</v>
      </c>
      <c r="D25" s="78">
        <v>20</v>
      </c>
      <c r="E25" s="80" t="s">
        <v>101</v>
      </c>
      <c r="F25" s="78">
        <v>5789.6</v>
      </c>
      <c r="G25" s="41"/>
      <c r="H25" s="41"/>
      <c r="I25" s="40" t="s">
        <v>40</v>
      </c>
      <c r="J25" s="43">
        <f aca="true" t="shared" si="4" ref="J25:J34">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4">total_amount_ba($B$2,$D$2,D25,F25,J25,K25,M25)</f>
        <v>115792</v>
      </c>
      <c r="BB25" s="48">
        <f aca="true" t="shared" si="6" ref="BB25:BB34">BA25+SUM(N25:AZ25)</f>
        <v>115792</v>
      </c>
      <c r="BC25" s="37" t="str">
        <f aca="true" t="shared" si="7" ref="BC25:BC34">SpellNumber(L25,BB25)</f>
        <v>INR  One Lakh Fifteen Thousand Seven Hundred &amp; Ninety Two  Only</v>
      </c>
      <c r="IA25" s="38">
        <v>12</v>
      </c>
      <c r="IB25" s="77" t="s">
        <v>109</v>
      </c>
      <c r="IC25" s="38" t="s">
        <v>75</v>
      </c>
      <c r="ID25" s="38">
        <v>20</v>
      </c>
      <c r="IE25" s="39" t="s">
        <v>101</v>
      </c>
      <c r="IF25" s="39" t="s">
        <v>42</v>
      </c>
      <c r="IG25" s="39" t="s">
        <v>36</v>
      </c>
      <c r="IH25" s="39">
        <v>123.223</v>
      </c>
      <c r="II25" s="39" t="s">
        <v>39</v>
      </c>
    </row>
    <row r="26" spans="1:243" s="38" customFormat="1" ht="48" customHeight="1">
      <c r="A26" s="22">
        <v>13</v>
      </c>
      <c r="B26" s="84" t="s">
        <v>92</v>
      </c>
      <c r="C26" s="24" t="s">
        <v>58</v>
      </c>
      <c r="D26" s="78">
        <v>10</v>
      </c>
      <c r="E26" s="80" t="s">
        <v>101</v>
      </c>
      <c r="F26" s="78">
        <v>6788.6</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67886</v>
      </c>
      <c r="BB26" s="48">
        <f t="shared" si="6"/>
        <v>67886</v>
      </c>
      <c r="BC26" s="37" t="str">
        <f t="shared" si="7"/>
        <v>INR  Sixty Seven Thousand Eight Hundred &amp; Eighty Six  Only</v>
      </c>
      <c r="IA26" s="38">
        <v>13</v>
      </c>
      <c r="IB26" s="77" t="s">
        <v>110</v>
      </c>
      <c r="IC26" s="38" t="s">
        <v>58</v>
      </c>
      <c r="ID26" s="38">
        <v>10</v>
      </c>
      <c r="IE26" s="39" t="s">
        <v>101</v>
      </c>
      <c r="IF26" s="39" t="s">
        <v>44</v>
      </c>
      <c r="IG26" s="39" t="s">
        <v>45</v>
      </c>
      <c r="IH26" s="39">
        <v>213</v>
      </c>
      <c r="II26" s="39" t="s">
        <v>39</v>
      </c>
    </row>
    <row r="27" spans="1:243" s="38" customFormat="1" ht="42.75" customHeight="1">
      <c r="A27" s="22">
        <v>14</v>
      </c>
      <c r="B27" s="84" t="s">
        <v>93</v>
      </c>
      <c r="C27" s="24" t="s">
        <v>59</v>
      </c>
      <c r="D27" s="78">
        <v>78</v>
      </c>
      <c r="E27" s="80" t="s">
        <v>101</v>
      </c>
      <c r="F27" s="78">
        <v>6157.45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480281.1</v>
      </c>
      <c r="BB27" s="48">
        <f t="shared" si="6"/>
        <v>480281.1</v>
      </c>
      <c r="BC27" s="37" t="str">
        <f t="shared" si="7"/>
        <v>INR  Four Lakh Eighty Thousand Two Hundred &amp; Eighty One  and Paise Ten Only</v>
      </c>
      <c r="IA27" s="38">
        <v>14</v>
      </c>
      <c r="IB27" s="77" t="s">
        <v>111</v>
      </c>
      <c r="IC27" s="38" t="s">
        <v>59</v>
      </c>
      <c r="ID27" s="38">
        <v>78</v>
      </c>
      <c r="IE27" s="39" t="s">
        <v>101</v>
      </c>
      <c r="IF27" s="39" t="s">
        <v>35</v>
      </c>
      <c r="IG27" s="39" t="s">
        <v>47</v>
      </c>
      <c r="IH27" s="39">
        <v>10</v>
      </c>
      <c r="II27" s="39" t="s">
        <v>39</v>
      </c>
    </row>
    <row r="28" spans="1:243" s="38" customFormat="1" ht="39" customHeight="1">
      <c r="A28" s="22">
        <v>15</v>
      </c>
      <c r="B28" s="84" t="s">
        <v>94</v>
      </c>
      <c r="C28" s="24" t="s">
        <v>60</v>
      </c>
      <c r="D28" s="78">
        <v>17</v>
      </c>
      <c r="E28" s="80" t="s">
        <v>103</v>
      </c>
      <c r="F28" s="78">
        <v>9763.8</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165984.6</v>
      </c>
      <c r="BB28" s="48">
        <f t="shared" si="6"/>
        <v>165984.6</v>
      </c>
      <c r="BC28" s="37" t="str">
        <f t="shared" si="7"/>
        <v>INR  One Lakh Sixty Five Thousand Nine Hundred &amp; Eighty Four  and Paise Sixty Only</v>
      </c>
      <c r="IA28" s="38">
        <v>15</v>
      </c>
      <c r="IB28" s="77" t="s">
        <v>112</v>
      </c>
      <c r="IC28" s="38" t="s">
        <v>60</v>
      </c>
      <c r="ID28" s="38">
        <v>17</v>
      </c>
      <c r="IE28" s="39" t="s">
        <v>103</v>
      </c>
      <c r="IF28" s="39" t="s">
        <v>49</v>
      </c>
      <c r="IG28" s="39" t="s">
        <v>50</v>
      </c>
      <c r="IH28" s="39">
        <v>10</v>
      </c>
      <c r="II28" s="39" t="s">
        <v>39</v>
      </c>
    </row>
    <row r="29" spans="1:243" s="38" customFormat="1" ht="47.25" customHeight="1">
      <c r="A29" s="22">
        <v>16</v>
      </c>
      <c r="B29" s="84" t="s">
        <v>95</v>
      </c>
      <c r="C29" s="24" t="s">
        <v>61</v>
      </c>
      <c r="D29" s="78">
        <v>1335</v>
      </c>
      <c r="E29" s="80" t="s">
        <v>104</v>
      </c>
      <c r="F29" s="78">
        <v>83.5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111472.5</v>
      </c>
      <c r="BB29" s="48">
        <f t="shared" si="6"/>
        <v>111472.5</v>
      </c>
      <c r="BC29" s="37" t="str">
        <f t="shared" si="7"/>
        <v>INR  One Lakh Eleven Thousand Four Hundred &amp; Seventy Two  and Paise Fifty Only</v>
      </c>
      <c r="IA29" s="38">
        <v>16</v>
      </c>
      <c r="IB29" s="77" t="s">
        <v>113</v>
      </c>
      <c r="IC29" s="38" t="s">
        <v>61</v>
      </c>
      <c r="ID29" s="38">
        <v>1335</v>
      </c>
      <c r="IE29" s="39" t="s">
        <v>104</v>
      </c>
      <c r="IF29" s="39" t="s">
        <v>44</v>
      </c>
      <c r="IG29" s="39" t="s">
        <v>63</v>
      </c>
      <c r="IH29" s="39">
        <v>10</v>
      </c>
      <c r="II29" s="39" t="s">
        <v>39</v>
      </c>
    </row>
    <row r="30" spans="1:243" s="38" customFormat="1" ht="47.25" customHeight="1">
      <c r="A30" s="22">
        <v>17</v>
      </c>
      <c r="B30" s="84" t="s">
        <v>96</v>
      </c>
      <c r="C30" s="24" t="s">
        <v>62</v>
      </c>
      <c r="D30" s="78">
        <v>3</v>
      </c>
      <c r="E30" s="80" t="s">
        <v>68</v>
      </c>
      <c r="F30" s="78">
        <v>932.1</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2796.3</v>
      </c>
      <c r="BB30" s="48">
        <f t="shared" si="6"/>
        <v>2796.3</v>
      </c>
      <c r="BC30" s="37" t="str">
        <f t="shared" si="7"/>
        <v>INR  Two Thousand Seven Hundred &amp; Ninety Six  and Paise Thirty Only</v>
      </c>
      <c r="IA30" s="38">
        <v>17</v>
      </c>
      <c r="IB30" s="77" t="s">
        <v>114</v>
      </c>
      <c r="IC30" s="38" t="s">
        <v>62</v>
      </c>
      <c r="ID30" s="38">
        <v>3</v>
      </c>
      <c r="IE30" s="39" t="s">
        <v>68</v>
      </c>
      <c r="IF30" s="39" t="s">
        <v>44</v>
      </c>
      <c r="IG30" s="39" t="s">
        <v>63</v>
      </c>
      <c r="IH30" s="39">
        <v>10</v>
      </c>
      <c r="II30" s="39" t="s">
        <v>39</v>
      </c>
    </row>
    <row r="31" spans="1:243" s="38" customFormat="1" ht="33.75" customHeight="1">
      <c r="A31" s="22">
        <v>18</v>
      </c>
      <c r="B31" s="83" t="s">
        <v>97</v>
      </c>
      <c r="C31" s="24" t="s">
        <v>70</v>
      </c>
      <c r="D31" s="78">
        <v>340</v>
      </c>
      <c r="E31" s="80" t="s">
        <v>68</v>
      </c>
      <c r="F31" s="78">
        <v>263.55</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89607</v>
      </c>
      <c r="BB31" s="48">
        <f t="shared" si="6"/>
        <v>89607</v>
      </c>
      <c r="BC31" s="37" t="str">
        <f t="shared" si="7"/>
        <v>INR  Eighty Nine Thousand Six Hundred &amp; Seven  Only</v>
      </c>
      <c r="IA31" s="38">
        <v>18</v>
      </c>
      <c r="IB31" s="77" t="s">
        <v>115</v>
      </c>
      <c r="IC31" s="38" t="s">
        <v>70</v>
      </c>
      <c r="ID31" s="38">
        <v>340</v>
      </c>
      <c r="IE31" s="39" t="s">
        <v>68</v>
      </c>
      <c r="IF31" s="39" t="s">
        <v>44</v>
      </c>
      <c r="IG31" s="39" t="s">
        <v>63</v>
      </c>
      <c r="IH31" s="39">
        <v>10</v>
      </c>
      <c r="II31" s="39" t="s">
        <v>39</v>
      </c>
    </row>
    <row r="32" spans="1:243" s="38" customFormat="1" ht="48" customHeight="1">
      <c r="A32" s="22">
        <v>19</v>
      </c>
      <c r="B32" s="83" t="s">
        <v>98</v>
      </c>
      <c r="C32" s="24" t="s">
        <v>71</v>
      </c>
      <c r="D32" s="78">
        <v>39</v>
      </c>
      <c r="E32" s="80" t="s">
        <v>68</v>
      </c>
      <c r="F32" s="78">
        <v>303.9</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11852.1</v>
      </c>
      <c r="BB32" s="48">
        <f>BA32+SUM(N32:AZ32)</f>
        <v>11852.1</v>
      </c>
      <c r="BC32" s="37" t="str">
        <f>SpellNumber(L32,BB32)</f>
        <v>INR  Eleven Thousand Eight Hundred &amp; Fifty Two  and Paise Ten Only</v>
      </c>
      <c r="IA32" s="38">
        <v>19</v>
      </c>
      <c r="IB32" s="77" t="s">
        <v>116</v>
      </c>
      <c r="IC32" s="38" t="s">
        <v>71</v>
      </c>
      <c r="ID32" s="38">
        <v>39</v>
      </c>
      <c r="IE32" s="39" t="s">
        <v>68</v>
      </c>
      <c r="IF32" s="39" t="s">
        <v>44</v>
      </c>
      <c r="IG32" s="39" t="s">
        <v>63</v>
      </c>
      <c r="IH32" s="39">
        <v>10</v>
      </c>
      <c r="II32" s="39" t="s">
        <v>39</v>
      </c>
    </row>
    <row r="33" spans="1:243" s="38" customFormat="1" ht="47.25" customHeight="1">
      <c r="A33" s="22">
        <v>20</v>
      </c>
      <c r="B33" s="83" t="s">
        <v>99</v>
      </c>
      <c r="C33" s="24" t="s">
        <v>72</v>
      </c>
      <c r="D33" s="78">
        <v>340</v>
      </c>
      <c r="E33" s="80" t="s">
        <v>68</v>
      </c>
      <c r="F33" s="78">
        <v>62.75</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21335</v>
      </c>
      <c r="BB33" s="48">
        <f t="shared" si="6"/>
        <v>21335</v>
      </c>
      <c r="BC33" s="37" t="str">
        <f t="shared" si="7"/>
        <v>INR  Twenty One Thousand Three Hundred &amp; Thirty Five  Only</v>
      </c>
      <c r="IA33" s="38">
        <v>20</v>
      </c>
      <c r="IB33" s="77" t="s">
        <v>117</v>
      </c>
      <c r="IC33" s="38" t="s">
        <v>72</v>
      </c>
      <c r="ID33" s="38">
        <v>340</v>
      </c>
      <c r="IE33" s="39" t="s">
        <v>68</v>
      </c>
      <c r="IF33" s="39" t="s">
        <v>44</v>
      </c>
      <c r="IG33" s="39" t="s">
        <v>63</v>
      </c>
      <c r="IH33" s="39">
        <v>10</v>
      </c>
      <c r="II33" s="39" t="s">
        <v>39</v>
      </c>
    </row>
    <row r="34" spans="1:243" s="38" customFormat="1" ht="45.75" customHeight="1">
      <c r="A34" s="22">
        <v>21</v>
      </c>
      <c r="B34" s="83" t="s">
        <v>100</v>
      </c>
      <c r="C34" s="24" t="s">
        <v>73</v>
      </c>
      <c r="D34" s="78">
        <v>200</v>
      </c>
      <c r="E34" s="80" t="s">
        <v>102</v>
      </c>
      <c r="F34" s="78">
        <v>863.65</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172730</v>
      </c>
      <c r="BB34" s="48">
        <f t="shared" si="6"/>
        <v>172730</v>
      </c>
      <c r="BC34" s="37" t="str">
        <f t="shared" si="7"/>
        <v>INR  One Lakh Seventy Two Thousand Seven Hundred &amp; Thirty  Only</v>
      </c>
      <c r="IA34" s="38">
        <v>21</v>
      </c>
      <c r="IB34" s="77" t="s">
        <v>100</v>
      </c>
      <c r="IC34" s="38" t="s">
        <v>73</v>
      </c>
      <c r="ID34" s="38">
        <v>200</v>
      </c>
      <c r="IE34" s="39" t="s">
        <v>102</v>
      </c>
      <c r="IF34" s="39" t="s">
        <v>44</v>
      </c>
      <c r="IG34" s="39" t="s">
        <v>63</v>
      </c>
      <c r="IH34" s="39">
        <v>10</v>
      </c>
      <c r="II34" s="39" t="s">
        <v>39</v>
      </c>
    </row>
    <row r="35" spans="1:243" s="38" customFormat="1" ht="48" customHeight="1">
      <c r="A35" s="53" t="s">
        <v>77</v>
      </c>
      <c r="B35" s="54"/>
      <c r="C35" s="55"/>
      <c r="D35" s="56"/>
      <c r="E35" s="56"/>
      <c r="F35" s="56"/>
      <c r="G35" s="56"/>
      <c r="H35" s="57"/>
      <c r="I35" s="57"/>
      <c r="J35" s="57"/>
      <c r="K35" s="57"/>
      <c r="L35" s="58"/>
      <c r="BA35" s="59">
        <f>SUM(BA13:BA34)</f>
        <v>3861150.85</v>
      </c>
      <c r="BB35" s="60">
        <f>SUM(BB13:BB34)</f>
        <v>3861150.85</v>
      </c>
      <c r="BC35" s="37" t="str">
        <f>SpellNumber($E$2,BB35)</f>
        <v>INR  Thirty Eight Lakh Sixty One Thousand One Hundred &amp; Fifty  and Paise Eighty Five Only</v>
      </c>
      <c r="IE35" s="39">
        <v>4</v>
      </c>
      <c r="IF35" s="39" t="s">
        <v>44</v>
      </c>
      <c r="IG35" s="39" t="s">
        <v>63</v>
      </c>
      <c r="IH35" s="39">
        <v>10</v>
      </c>
      <c r="II35" s="39" t="s">
        <v>39</v>
      </c>
    </row>
    <row r="36" spans="1:243" s="69" customFormat="1" ht="18">
      <c r="A36" s="54" t="s">
        <v>78</v>
      </c>
      <c r="B36" s="61"/>
      <c r="C36" s="62"/>
      <c r="D36" s="63"/>
      <c r="E36" s="75" t="s">
        <v>65</v>
      </c>
      <c r="F36" s="76"/>
      <c r="G36" s="64"/>
      <c r="H36" s="65"/>
      <c r="I36" s="65"/>
      <c r="J36" s="65"/>
      <c r="K36" s="66"/>
      <c r="L36" s="67"/>
      <c r="M36" s="68"/>
      <c r="O36" s="38"/>
      <c r="P36" s="38"/>
      <c r="Q36" s="38"/>
      <c r="R36" s="38"/>
      <c r="S36" s="38"/>
      <c r="BA36" s="70">
        <f>IF(ISBLANK(F36),0,IF(E36="Excess (+)",ROUND(BA35+(BA35*F36),2),IF(E36="Less (-)",ROUND(BA35+(BA35*F36*(-1)),2),IF(E36="At Par",BA35,0))))</f>
        <v>0</v>
      </c>
      <c r="BB36" s="71">
        <f>ROUND(BA36,0)</f>
        <v>0</v>
      </c>
      <c r="BC36" s="37" t="str">
        <f>SpellNumber($E$2,BB36)</f>
        <v>INR Zero Only</v>
      </c>
      <c r="IE36" s="72"/>
      <c r="IF36" s="72"/>
      <c r="IG36" s="72"/>
      <c r="IH36" s="72"/>
      <c r="II36" s="72"/>
    </row>
    <row r="37" spans="1:243" s="69" customFormat="1" ht="18">
      <c r="A37" s="53" t="s">
        <v>79</v>
      </c>
      <c r="B37" s="53"/>
      <c r="C37" s="87" t="str">
        <f>SpellNumber($E$2,BB36)</f>
        <v>INR Zero Only</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IE37" s="72"/>
      <c r="IF37" s="72"/>
      <c r="IG37" s="72"/>
      <c r="IH37" s="72"/>
      <c r="II37" s="72"/>
    </row>
    <row r="38" ht="15"/>
    <row r="39" ht="15"/>
    <row r="40" ht="15"/>
    <row r="41" ht="15"/>
    <row r="42" ht="15"/>
    <row r="43" ht="15"/>
    <row r="44" ht="15"/>
  </sheetData>
  <sheetProtection/>
  <mergeCells count="8">
    <mergeCell ref="A9:BC9"/>
    <mergeCell ref="C37:BC37"/>
    <mergeCell ref="A1:L1"/>
    <mergeCell ref="A4:BC4"/>
    <mergeCell ref="A5:BC5"/>
    <mergeCell ref="A6:BC6"/>
    <mergeCell ref="A7:BC7"/>
    <mergeCell ref="B8:BC8"/>
  </mergeCells>
  <dataValidations count="21">
    <dataValidation type="list" allowBlank="1" showErrorMessage="1" sqref="E3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
      <formula1>0</formula1>
      <formula2>99.9</formula2>
    </dataValidation>
    <dataValidation type="decimal" allowBlank="1" showInputMessage="1" showErrorMessage="1" promptTitle="Rate Entry" prompt="Please enter the Rate in Rupees for this item. " errorTitle="Invaid Entry" error="Only Numeric Values are allowed. " sqref="H28:H34">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3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3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6">
      <formula1>IF(E36="Select",-1,IF(E36="At Par",0,0))</formula1>
      <formula2>IF(E36="Select",-1,IF(E36="At Par",0,0.99))</formula2>
    </dataValidation>
    <dataValidation type="list" allowBlank="1" showErrorMessage="1" sqref="K13:K34">
      <formula1>"Partial Conversion,Full Conversion"</formula1>
      <formula2>0</formula2>
    </dataValidation>
    <dataValidation allowBlank="1" showInputMessage="1" showErrorMessage="1" promptTitle="Addition / Deduction" prompt="Please Choose the correct One" sqref="J13:J34">
      <formula1>0</formula1>
      <formula2>0</formula2>
    </dataValidation>
    <dataValidation type="list" showErrorMessage="1" sqref="I13:I34">
      <formula1>"Excess(+),Less(-)"</formula1>
      <formula2>0</formula2>
    </dataValidation>
    <dataValidation allowBlank="1" showInputMessage="1" showErrorMessage="1" promptTitle="Itemcode/Make" prompt="Please enter text" sqref="C13:C3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4">
      <formula1>0</formula1>
      <formula2>999999999999999</formula2>
    </dataValidation>
    <dataValidation allowBlank="1" showInputMessage="1" showErrorMessage="1" promptTitle="Units" prompt="Please enter Units in text" sqref="E13:E34">
      <formula1>0</formula1>
      <formula2>0</formula2>
    </dataValidation>
    <dataValidation type="decimal" allowBlank="1" showInputMessage="1" showErrorMessage="1" promptTitle="Quantity" prompt="Please enter the Quantity for this item. " errorTitle="Invalid Entry" error="Only Numeric Values are allowed. " sqref="D13:D34 F13:F34">
      <formula1>0</formula1>
      <formula2>999999999999999</formula2>
    </dataValidation>
    <dataValidation type="list" allowBlank="1" showInputMessage="1" showErrorMessage="1" sqref="L31 L32 L13 L14 L15 L16 L17 L18 L19 L20 L21 L22 L23 L24 L25 L26 L27 L28 L29 L30 L34 L33">
      <formula1>"INR"</formula1>
    </dataValidation>
    <dataValidation type="decimal" allowBlank="1" showErrorMessage="1" errorTitle="Invalid Entry" error="Only Numeric Values are allowed. " sqref="A13:A3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2" t="s">
        <v>64</v>
      </c>
      <c r="F6" s="92"/>
      <c r="G6" s="92"/>
      <c r="H6" s="92"/>
      <c r="I6" s="92"/>
      <c r="J6" s="92"/>
      <c r="K6" s="92"/>
    </row>
    <row r="7" spans="5:11" ht="14.25">
      <c r="E7" s="93"/>
      <c r="F7" s="93"/>
      <c r="G7" s="93"/>
      <c r="H7" s="93"/>
      <c r="I7" s="93"/>
      <c r="J7" s="93"/>
      <c r="K7" s="93"/>
    </row>
    <row r="8" spans="5:11" ht="14.25">
      <c r="E8" s="93"/>
      <c r="F8" s="93"/>
      <c r="G8" s="93"/>
      <c r="H8" s="93"/>
      <c r="I8" s="93"/>
      <c r="J8" s="93"/>
      <c r="K8" s="93"/>
    </row>
    <row r="9" spans="5:11" ht="14.25">
      <c r="E9" s="93"/>
      <c r="F9" s="93"/>
      <c r="G9" s="93"/>
      <c r="H9" s="93"/>
      <c r="I9" s="93"/>
      <c r="J9" s="93"/>
      <c r="K9" s="93"/>
    </row>
    <row r="10" spans="5:11" ht="14.25">
      <c r="E10" s="93"/>
      <c r="F10" s="93"/>
      <c r="G10" s="93"/>
      <c r="H10" s="93"/>
      <c r="I10" s="93"/>
      <c r="J10" s="93"/>
      <c r="K10" s="93"/>
    </row>
    <row r="11" spans="5:11" ht="14.25">
      <c r="E11" s="93"/>
      <c r="F11" s="93"/>
      <c r="G11" s="93"/>
      <c r="H11" s="93"/>
      <c r="I11" s="93"/>
      <c r="J11" s="93"/>
      <c r="K11" s="93"/>
    </row>
    <row r="12" spans="5:11" ht="14.25">
      <c r="E12" s="93"/>
      <c r="F12" s="93"/>
      <c r="G12" s="93"/>
      <c r="H12" s="93"/>
      <c r="I12" s="93"/>
      <c r="J12" s="93"/>
      <c r="K12" s="93"/>
    </row>
    <row r="13" spans="5:11" ht="14.25">
      <c r="E13" s="93"/>
      <c r="F13" s="93"/>
      <c r="G13" s="93"/>
      <c r="H13" s="93"/>
      <c r="I13" s="93"/>
      <c r="J13" s="93"/>
      <c r="K13" s="93"/>
    </row>
    <row r="14" spans="5:11" ht="14.25">
      <c r="E14" s="93"/>
      <c r="F14" s="93"/>
      <c r="G14" s="93"/>
      <c r="H14" s="93"/>
      <c r="I14" s="93"/>
      <c r="J14" s="93"/>
      <c r="K14" s="9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2023-05-25T09:50:26Z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NC</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